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120" yWindow="285" windowWidth="19080" windowHeight="7860" firstSheet="2" activeTab="10"/>
  </bookViews>
  <sheets>
    <sheet name="HOM 70" sheetId="4" r:id="rId1"/>
    <sheet name="HOM 80" sheetId="1" r:id="rId2"/>
    <sheet name="HOM +80" sheetId="12" r:id="rId3"/>
    <sheet name="FEM 57" sheetId="5" r:id="rId4"/>
    <sheet name="FEM +57 " sheetId="6" r:id="rId5"/>
    <sheet name="EQUIPES" sheetId="2" r:id="rId6"/>
    <sheet name="Master HOM70" sheetId="7" r:id="rId7"/>
    <sheet name="Master HOM80" sheetId="8" r:id="rId8"/>
    <sheet name="Master HOM+80" sheetId="13" r:id="rId9"/>
    <sheet name="Master FEM-57" sheetId="9" r:id="rId10"/>
    <sheet name="Master FEM+57" sheetId="10" r:id="rId11"/>
  </sheets>
  <definedNames>
    <definedName name="_xlnm.Print_Area" localSheetId="4">'FEM +57 '!$A$1:$U$36</definedName>
    <definedName name="_xlnm.Print_Area" localSheetId="3">'FEM 57'!$A$1:$V$50</definedName>
    <definedName name="_xlnm.Print_Area" localSheetId="0">'HOM 70'!$A$1:$T$50</definedName>
    <definedName name="_xlnm.Print_Area" localSheetId="1">'HOM 80'!$A$1:$T$50</definedName>
  </definedNames>
  <calcPr calcId="125725"/>
</workbook>
</file>

<file path=xl/calcChain.xml><?xml version="1.0" encoding="utf-8"?>
<calcChain xmlns="http://schemas.openxmlformats.org/spreadsheetml/2006/main">
  <c r="E27" i="2"/>
  <c r="E26"/>
  <c r="N27"/>
  <c r="N26"/>
  <c r="N25"/>
  <c r="K27"/>
  <c r="K26"/>
  <c r="K25"/>
  <c r="H27"/>
  <c r="H26"/>
  <c r="H25"/>
  <c r="G26"/>
  <c r="G27"/>
  <c r="F27"/>
  <c r="F26"/>
  <c r="G25"/>
  <c r="F25"/>
  <c r="N17"/>
  <c r="K17"/>
  <c r="N14"/>
  <c r="N13"/>
  <c r="K14"/>
  <c r="K13"/>
  <c r="N10"/>
  <c r="K10"/>
  <c r="N22"/>
  <c r="K22"/>
  <c r="N21"/>
  <c r="K21"/>
  <c r="N18"/>
  <c r="K18"/>
  <c r="N23"/>
  <c r="K23"/>
  <c r="N19"/>
  <c r="K19"/>
  <c r="H19"/>
  <c r="G19"/>
  <c r="E19"/>
  <c r="F19"/>
  <c r="N11"/>
  <c r="K11"/>
  <c r="N15"/>
  <c r="K15"/>
  <c r="E15"/>
  <c r="H15"/>
  <c r="G15"/>
  <c r="F15"/>
  <c r="N9"/>
  <c r="K9"/>
  <c r="H9"/>
  <c r="G9"/>
  <c r="F9"/>
  <c r="H23"/>
  <c r="H22"/>
  <c r="H21"/>
  <c r="H18"/>
  <c r="H17"/>
  <c r="H14"/>
  <c r="H13"/>
  <c r="H11"/>
  <c r="H10"/>
  <c r="E23"/>
  <c r="G23"/>
  <c r="F23"/>
  <c r="G22"/>
  <c r="E22"/>
  <c r="F22"/>
  <c r="G21"/>
  <c r="E21"/>
  <c r="F21"/>
  <c r="G18"/>
  <c r="E18"/>
  <c r="F18"/>
  <c r="G17"/>
  <c r="E17"/>
  <c r="F17"/>
  <c r="G14"/>
  <c r="E14"/>
  <c r="F14"/>
  <c r="E13"/>
  <c r="G13"/>
  <c r="F13"/>
  <c r="G11"/>
  <c r="F11"/>
  <c r="G10"/>
  <c r="F10"/>
  <c r="S10"/>
  <c r="S11"/>
  <c r="S12"/>
  <c r="S13"/>
  <c r="U13" s="1"/>
  <c r="S14"/>
  <c r="S15"/>
  <c r="S16"/>
  <c r="S17"/>
  <c r="U17" s="1"/>
  <c r="S18"/>
  <c r="S19"/>
  <c r="S20"/>
  <c r="S21"/>
  <c r="U21" s="1"/>
  <c r="S22"/>
  <c r="S23"/>
  <c r="S24"/>
  <c r="S25"/>
  <c r="U25" s="1"/>
  <c r="S26"/>
  <c r="S27"/>
  <c r="S28"/>
  <c r="S29"/>
  <c r="U29" s="1"/>
  <c r="S30"/>
  <c r="S31"/>
  <c r="S32"/>
  <c r="S33"/>
  <c r="U33" s="1"/>
  <c r="S34"/>
  <c r="S35"/>
  <c r="S36"/>
  <c r="S37"/>
  <c r="U37" s="1"/>
  <c r="S38"/>
  <c r="S39"/>
  <c r="S40"/>
  <c r="S41"/>
  <c r="U41" s="1"/>
  <c r="S42"/>
  <c r="S43"/>
  <c r="S44"/>
  <c r="S45"/>
  <c r="U45" s="1"/>
  <c r="S46"/>
  <c r="S47"/>
  <c r="S48"/>
  <c r="S49"/>
  <c r="U49" s="1"/>
  <c r="S50"/>
  <c r="S51"/>
  <c r="S52"/>
  <c r="S53"/>
  <c r="U53" s="1"/>
  <c r="S54"/>
  <c r="S55"/>
  <c r="S56"/>
  <c r="S57"/>
  <c r="U57" s="1"/>
  <c r="S58"/>
  <c r="S59"/>
  <c r="S60"/>
  <c r="S61"/>
  <c r="U61" s="1"/>
  <c r="S62"/>
  <c r="S63"/>
  <c r="S64"/>
  <c r="S65"/>
  <c r="U65" s="1"/>
  <c r="S66"/>
  <c r="S67"/>
  <c r="S9"/>
  <c r="U9" s="1"/>
  <c r="R9"/>
  <c r="R13"/>
  <c r="R17"/>
  <c r="R21"/>
  <c r="R25"/>
  <c r="R29"/>
  <c r="R33"/>
  <c r="R37"/>
  <c r="R41"/>
  <c r="R45"/>
  <c r="R49"/>
  <c r="R53"/>
  <c r="R57"/>
  <c r="R61"/>
  <c r="R65"/>
  <c r="U41" i="13" l="1"/>
  <c r="T41"/>
  <c r="R41"/>
  <c r="P41"/>
  <c r="N41"/>
  <c r="C4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/>
  <c r="D38" s="1"/>
  <c r="U37"/>
  <c r="T37"/>
  <c r="R37"/>
  <c r="P37"/>
  <c r="N37"/>
  <c r="C37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/>
  <c r="D34" s="1"/>
  <c r="U33"/>
  <c r="T33"/>
  <c r="R33"/>
  <c r="P33"/>
  <c r="N33"/>
  <c r="C33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/>
  <c r="D30" s="1"/>
  <c r="U29"/>
  <c r="T29"/>
  <c r="R29"/>
  <c r="P29"/>
  <c r="N29"/>
  <c r="C29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/>
  <c r="D26" s="1"/>
  <c r="U25"/>
  <c r="T25"/>
  <c r="R25"/>
  <c r="P25"/>
  <c r="N25"/>
  <c r="C25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/>
  <c r="D22" s="1"/>
  <c r="U21"/>
  <c r="T21"/>
  <c r="R21"/>
  <c r="P21"/>
  <c r="N21"/>
  <c r="C2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C18"/>
  <c r="D18" s="1"/>
  <c r="U17"/>
  <c r="T17"/>
  <c r="R17"/>
  <c r="P17"/>
  <c r="N17"/>
  <c r="C17"/>
  <c r="D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C14"/>
  <c r="D14" s="1"/>
  <c r="U13"/>
  <c r="T13"/>
  <c r="R13"/>
  <c r="P13"/>
  <c r="N13"/>
  <c r="C13"/>
  <c r="D13" s="1"/>
  <c r="U12"/>
  <c r="T12"/>
  <c r="R12"/>
  <c r="P12"/>
  <c r="N12"/>
  <c r="C12" s="1"/>
  <c r="D12" s="1"/>
  <c r="U11"/>
  <c r="T11"/>
  <c r="R11"/>
  <c r="P11"/>
  <c r="N11"/>
  <c r="C11" s="1"/>
  <c r="D11" s="1"/>
  <c r="U10"/>
  <c r="T10"/>
  <c r="R10"/>
  <c r="P10"/>
  <c r="N10"/>
  <c r="C10"/>
  <c r="D10" s="1"/>
  <c r="U9"/>
  <c r="T9"/>
  <c r="R9"/>
  <c r="P9"/>
  <c r="N9"/>
  <c r="C9"/>
  <c r="D9" s="1"/>
  <c r="U8"/>
  <c r="T8"/>
  <c r="R8"/>
  <c r="P8"/>
  <c r="N8"/>
  <c r="C8" s="1"/>
  <c r="D8" s="1"/>
  <c r="U7"/>
  <c r="T7"/>
  <c r="R7"/>
  <c r="P7"/>
  <c r="N7"/>
  <c r="C7" s="1"/>
  <c r="D7" s="1"/>
  <c r="U41" i="8"/>
  <c r="T41"/>
  <c r="R41"/>
  <c r="P41"/>
  <c r="N41"/>
  <c r="C41" s="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 s="1"/>
  <c r="D38" s="1"/>
  <c r="U37"/>
  <c r="T37"/>
  <c r="R37"/>
  <c r="P37"/>
  <c r="N37"/>
  <c r="C37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/>
  <c r="D34" s="1"/>
  <c r="U33"/>
  <c r="T33"/>
  <c r="R33"/>
  <c r="P33"/>
  <c r="N33"/>
  <c r="C33" s="1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 s="1"/>
  <c r="D30" s="1"/>
  <c r="U29"/>
  <c r="T29"/>
  <c r="R29"/>
  <c r="P29"/>
  <c r="N29"/>
  <c r="C29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/>
  <c r="D26" s="1"/>
  <c r="U25"/>
  <c r="T25"/>
  <c r="R25"/>
  <c r="P25"/>
  <c r="N25"/>
  <c r="C25" s="1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 s="1"/>
  <c r="D22" s="1"/>
  <c r="U21"/>
  <c r="T21"/>
  <c r="R21"/>
  <c r="P21"/>
  <c r="N21"/>
  <c r="C2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C18"/>
  <c r="D18" s="1"/>
  <c r="U17"/>
  <c r="T17"/>
  <c r="R17"/>
  <c r="P17"/>
  <c r="N17"/>
  <c r="C17" s="1"/>
  <c r="D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C14" s="1"/>
  <c r="D14" s="1"/>
  <c r="U13"/>
  <c r="T13"/>
  <c r="R13"/>
  <c r="P13"/>
  <c r="N13"/>
  <c r="C13"/>
  <c r="D13" s="1"/>
  <c r="U12"/>
  <c r="T12"/>
  <c r="R12"/>
  <c r="P12"/>
  <c r="N12"/>
  <c r="C12" s="1"/>
  <c r="D12" s="1"/>
  <c r="U11"/>
  <c r="T11"/>
  <c r="R11"/>
  <c r="P11"/>
  <c r="N11"/>
  <c r="C11" s="1"/>
  <c r="D11" s="1"/>
  <c r="U10"/>
  <c r="T10"/>
  <c r="R10"/>
  <c r="P10"/>
  <c r="N10"/>
  <c r="C10"/>
  <c r="D10" s="1"/>
  <c r="U9"/>
  <c r="T9"/>
  <c r="R9"/>
  <c r="P9"/>
  <c r="N9"/>
  <c r="C9" s="1"/>
  <c r="D9" s="1"/>
  <c r="U8"/>
  <c r="T8"/>
  <c r="R8"/>
  <c r="P8"/>
  <c r="N8"/>
  <c r="C8" s="1"/>
  <c r="D8" s="1"/>
  <c r="U7"/>
  <c r="T7"/>
  <c r="R7"/>
  <c r="P7"/>
  <c r="N7"/>
  <c r="C7" s="1"/>
  <c r="D7" s="1"/>
  <c r="U8" i="7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7"/>
  <c r="T41"/>
  <c r="R41"/>
  <c r="P41"/>
  <c r="N41"/>
  <c r="C41" s="1"/>
  <c r="D41" s="1"/>
  <c r="T40"/>
  <c r="R40"/>
  <c r="P40"/>
  <c r="N40"/>
  <c r="C40" s="1"/>
  <c r="D40" s="1"/>
  <c r="T39"/>
  <c r="R39"/>
  <c r="P39"/>
  <c r="N39"/>
  <c r="C39" s="1"/>
  <c r="D39" s="1"/>
  <c r="T38"/>
  <c r="R38"/>
  <c r="P38"/>
  <c r="N38"/>
  <c r="C38" s="1"/>
  <c r="D38" s="1"/>
  <c r="T37"/>
  <c r="R37"/>
  <c r="P37"/>
  <c r="N37"/>
  <c r="C37" s="1"/>
  <c r="D37" s="1"/>
  <c r="T36"/>
  <c r="R36"/>
  <c r="P36"/>
  <c r="N36"/>
  <c r="C36" s="1"/>
  <c r="D36" s="1"/>
  <c r="T35"/>
  <c r="R35"/>
  <c r="P35"/>
  <c r="N35"/>
  <c r="C35" s="1"/>
  <c r="D35" s="1"/>
  <c r="T34"/>
  <c r="R34"/>
  <c r="P34"/>
  <c r="N34"/>
  <c r="C34" s="1"/>
  <c r="D34" s="1"/>
  <c r="T33"/>
  <c r="R33"/>
  <c r="P33"/>
  <c r="N33"/>
  <c r="C33" s="1"/>
  <c r="D33" s="1"/>
  <c r="T32"/>
  <c r="R32"/>
  <c r="P32"/>
  <c r="N32"/>
  <c r="C32" s="1"/>
  <c r="D32" s="1"/>
  <c r="T31"/>
  <c r="R31"/>
  <c r="P31"/>
  <c r="N31"/>
  <c r="C31" s="1"/>
  <c r="D31" s="1"/>
  <c r="T30"/>
  <c r="R30"/>
  <c r="P30"/>
  <c r="N30"/>
  <c r="C30" s="1"/>
  <c r="D30" s="1"/>
  <c r="T29"/>
  <c r="R29"/>
  <c r="P29"/>
  <c r="N29"/>
  <c r="C29" s="1"/>
  <c r="D29" s="1"/>
  <c r="T28"/>
  <c r="R28"/>
  <c r="P28"/>
  <c r="N28"/>
  <c r="C28" s="1"/>
  <c r="D28" s="1"/>
  <c r="T27"/>
  <c r="R27"/>
  <c r="P27"/>
  <c r="N27"/>
  <c r="C27" s="1"/>
  <c r="D27" s="1"/>
  <c r="T26"/>
  <c r="R26"/>
  <c r="P26"/>
  <c r="N26"/>
  <c r="C26"/>
  <c r="D26" s="1"/>
  <c r="T25"/>
  <c r="R25"/>
  <c r="P25"/>
  <c r="N25"/>
  <c r="C25" s="1"/>
  <c r="D25" s="1"/>
  <c r="T24"/>
  <c r="R24"/>
  <c r="P24"/>
  <c r="N24"/>
  <c r="C24" s="1"/>
  <c r="D24" s="1"/>
  <c r="T23"/>
  <c r="R23"/>
  <c r="P23"/>
  <c r="N23"/>
  <c r="C23" s="1"/>
  <c r="D23" s="1"/>
  <c r="T22"/>
  <c r="R22"/>
  <c r="P22"/>
  <c r="N22"/>
  <c r="C22" s="1"/>
  <c r="D22" s="1"/>
  <c r="T21"/>
  <c r="R21"/>
  <c r="P21"/>
  <c r="N21"/>
  <c r="C21" s="1"/>
  <c r="D21" s="1"/>
  <c r="T20"/>
  <c r="R20"/>
  <c r="P20"/>
  <c r="N20"/>
  <c r="C20" s="1"/>
  <c r="D20" s="1"/>
  <c r="T19"/>
  <c r="R19"/>
  <c r="P19"/>
  <c r="N19"/>
  <c r="C19" s="1"/>
  <c r="D19" s="1"/>
  <c r="T18"/>
  <c r="R18"/>
  <c r="P18"/>
  <c r="N18"/>
  <c r="C18" s="1"/>
  <c r="D18" s="1"/>
  <c r="T17"/>
  <c r="R17"/>
  <c r="P17"/>
  <c r="N17"/>
  <c r="C17" s="1"/>
  <c r="D17" s="1"/>
  <c r="T16"/>
  <c r="R16"/>
  <c r="P16"/>
  <c r="N16"/>
  <c r="C16" s="1"/>
  <c r="D16" s="1"/>
  <c r="T15"/>
  <c r="R15"/>
  <c r="P15"/>
  <c r="N15"/>
  <c r="C15" s="1"/>
  <c r="D15" s="1"/>
  <c r="T14"/>
  <c r="R14"/>
  <c r="P14"/>
  <c r="N14"/>
  <c r="C14" s="1"/>
  <c r="D14" s="1"/>
  <c r="T13"/>
  <c r="R13"/>
  <c r="P13"/>
  <c r="N13"/>
  <c r="C13" s="1"/>
  <c r="D13" s="1"/>
  <c r="T12"/>
  <c r="R12"/>
  <c r="P12"/>
  <c r="N12"/>
  <c r="C12" s="1"/>
  <c r="D12" s="1"/>
  <c r="T11"/>
  <c r="R11"/>
  <c r="P11"/>
  <c r="N11"/>
  <c r="C11" s="1"/>
  <c r="D11" s="1"/>
  <c r="T10"/>
  <c r="R10"/>
  <c r="P10"/>
  <c r="N10"/>
  <c r="C10" s="1"/>
  <c r="D10" s="1"/>
  <c r="T9"/>
  <c r="R9"/>
  <c r="P9"/>
  <c r="N9"/>
  <c r="C9" s="1"/>
  <c r="D9" s="1"/>
  <c r="T8"/>
  <c r="R8"/>
  <c r="P8"/>
  <c r="N8"/>
  <c r="C8" s="1"/>
  <c r="D8" s="1"/>
  <c r="T7"/>
  <c r="R7"/>
  <c r="P7"/>
  <c r="N7"/>
  <c r="U41" i="10"/>
  <c r="T41"/>
  <c r="R41"/>
  <c r="P41"/>
  <c r="N41"/>
  <c r="C41" s="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 s="1"/>
  <c r="D38" s="1"/>
  <c r="U37"/>
  <c r="T37"/>
  <c r="R37"/>
  <c r="P37"/>
  <c r="N37"/>
  <c r="C37" s="1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 s="1"/>
  <c r="D34" s="1"/>
  <c r="U33"/>
  <c r="T33"/>
  <c r="R33"/>
  <c r="P33"/>
  <c r="N33"/>
  <c r="C33" s="1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 s="1"/>
  <c r="D30" s="1"/>
  <c r="U29"/>
  <c r="T29"/>
  <c r="R29"/>
  <c r="P29"/>
  <c r="N29"/>
  <c r="C29" s="1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 s="1"/>
  <c r="D26" s="1"/>
  <c r="U25"/>
  <c r="T25"/>
  <c r="R25"/>
  <c r="P25"/>
  <c r="N25"/>
  <c r="C25" s="1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 s="1"/>
  <c r="D22" s="1"/>
  <c r="U21"/>
  <c r="T21"/>
  <c r="R21"/>
  <c r="P21"/>
  <c r="N21"/>
  <c r="C21" s="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C18" s="1"/>
  <c r="D18" s="1"/>
  <c r="U17"/>
  <c r="T17"/>
  <c r="R17"/>
  <c r="P17"/>
  <c r="N17"/>
  <c r="C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C14" s="1"/>
  <c r="D14" s="1"/>
  <c r="U13"/>
  <c r="T13"/>
  <c r="R13"/>
  <c r="P13"/>
  <c r="N13"/>
  <c r="C13" s="1"/>
  <c r="D13" s="1"/>
  <c r="U12"/>
  <c r="T12"/>
  <c r="R12"/>
  <c r="P12"/>
  <c r="N12"/>
  <c r="C12" s="1"/>
  <c r="D12" s="1"/>
  <c r="U11"/>
  <c r="T11"/>
  <c r="R11"/>
  <c r="P11"/>
  <c r="N11"/>
  <c r="C11" s="1"/>
  <c r="D11" s="1"/>
  <c r="U10"/>
  <c r="T10"/>
  <c r="R10"/>
  <c r="P10"/>
  <c r="N10"/>
  <c r="C10" s="1"/>
  <c r="D10" s="1"/>
  <c r="U9"/>
  <c r="T9"/>
  <c r="R9"/>
  <c r="P9"/>
  <c r="N9"/>
  <c r="C9" s="1"/>
  <c r="D9" s="1"/>
  <c r="U8"/>
  <c r="T8"/>
  <c r="R8"/>
  <c r="P8"/>
  <c r="N8"/>
  <c r="U7"/>
  <c r="T7"/>
  <c r="R7"/>
  <c r="P7"/>
  <c r="N7"/>
  <c r="C7" s="1"/>
  <c r="D7" s="1"/>
  <c r="U8" i="9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7"/>
  <c r="T41"/>
  <c r="R41"/>
  <c r="P41"/>
  <c r="N41"/>
  <c r="C41" s="1"/>
  <c r="D41" s="1"/>
  <c r="T40"/>
  <c r="R40"/>
  <c r="P40"/>
  <c r="N40"/>
  <c r="C40" s="1"/>
  <c r="D40" s="1"/>
  <c r="T39"/>
  <c r="R39"/>
  <c r="P39"/>
  <c r="N39"/>
  <c r="C39" s="1"/>
  <c r="D39" s="1"/>
  <c r="T38"/>
  <c r="R38"/>
  <c r="P38"/>
  <c r="N38"/>
  <c r="C38" s="1"/>
  <c r="D38" s="1"/>
  <c r="T37"/>
  <c r="R37"/>
  <c r="P37"/>
  <c r="N37"/>
  <c r="C37" s="1"/>
  <c r="D37" s="1"/>
  <c r="T36"/>
  <c r="R36"/>
  <c r="P36"/>
  <c r="N36"/>
  <c r="C36" s="1"/>
  <c r="D36" s="1"/>
  <c r="T35"/>
  <c r="R35"/>
  <c r="P35"/>
  <c r="N35"/>
  <c r="C35" s="1"/>
  <c r="D35" s="1"/>
  <c r="T34"/>
  <c r="R34"/>
  <c r="P34"/>
  <c r="N34"/>
  <c r="C34" s="1"/>
  <c r="D34" s="1"/>
  <c r="T33"/>
  <c r="R33"/>
  <c r="P33"/>
  <c r="N33"/>
  <c r="C33" s="1"/>
  <c r="D33" s="1"/>
  <c r="T32"/>
  <c r="R32"/>
  <c r="P32"/>
  <c r="N32"/>
  <c r="C32" s="1"/>
  <c r="D32" s="1"/>
  <c r="T31"/>
  <c r="R31"/>
  <c r="P31"/>
  <c r="N31"/>
  <c r="C31" s="1"/>
  <c r="D31" s="1"/>
  <c r="T30"/>
  <c r="R30"/>
  <c r="P30"/>
  <c r="N30"/>
  <c r="C30" s="1"/>
  <c r="D30" s="1"/>
  <c r="T29"/>
  <c r="R29"/>
  <c r="P29"/>
  <c r="N29"/>
  <c r="C29" s="1"/>
  <c r="D29" s="1"/>
  <c r="T28"/>
  <c r="R28"/>
  <c r="P28"/>
  <c r="N28"/>
  <c r="C28" s="1"/>
  <c r="D28" s="1"/>
  <c r="T27"/>
  <c r="R27"/>
  <c r="P27"/>
  <c r="N27"/>
  <c r="C27" s="1"/>
  <c r="D27" s="1"/>
  <c r="T26"/>
  <c r="R26"/>
  <c r="P26"/>
  <c r="N26"/>
  <c r="C26" s="1"/>
  <c r="D26" s="1"/>
  <c r="T25"/>
  <c r="R25"/>
  <c r="P25"/>
  <c r="N25"/>
  <c r="C25" s="1"/>
  <c r="D25" s="1"/>
  <c r="T24"/>
  <c r="R24"/>
  <c r="P24"/>
  <c r="N24"/>
  <c r="C24" s="1"/>
  <c r="D24" s="1"/>
  <c r="T23"/>
  <c r="R23"/>
  <c r="P23"/>
  <c r="N23"/>
  <c r="C23" s="1"/>
  <c r="D23" s="1"/>
  <c r="T22"/>
  <c r="R22"/>
  <c r="P22"/>
  <c r="N22"/>
  <c r="C22" s="1"/>
  <c r="D22" s="1"/>
  <c r="T21"/>
  <c r="R21"/>
  <c r="P21"/>
  <c r="N21"/>
  <c r="C21" s="1"/>
  <c r="D21" s="1"/>
  <c r="T20"/>
  <c r="R20"/>
  <c r="P20"/>
  <c r="N20"/>
  <c r="C20" s="1"/>
  <c r="D20" s="1"/>
  <c r="T19"/>
  <c r="R19"/>
  <c r="P19"/>
  <c r="N19"/>
  <c r="C19" s="1"/>
  <c r="D19" s="1"/>
  <c r="T18"/>
  <c r="R18"/>
  <c r="P18"/>
  <c r="N18"/>
  <c r="C18" s="1"/>
  <c r="D18" s="1"/>
  <c r="T17"/>
  <c r="R17"/>
  <c r="P17"/>
  <c r="N17"/>
  <c r="C17" s="1"/>
  <c r="D17" s="1"/>
  <c r="T16"/>
  <c r="R16"/>
  <c r="P16"/>
  <c r="N16"/>
  <c r="C16" s="1"/>
  <c r="D16" s="1"/>
  <c r="T15"/>
  <c r="R15"/>
  <c r="P15"/>
  <c r="N15"/>
  <c r="C15" s="1"/>
  <c r="D15" s="1"/>
  <c r="T14"/>
  <c r="R14"/>
  <c r="P14"/>
  <c r="N14"/>
  <c r="C14" s="1"/>
  <c r="D14" s="1"/>
  <c r="T13"/>
  <c r="R13"/>
  <c r="P13"/>
  <c r="N13"/>
  <c r="C13" s="1"/>
  <c r="D13" s="1"/>
  <c r="T12"/>
  <c r="R12"/>
  <c r="P12"/>
  <c r="N12"/>
  <c r="C12" s="1"/>
  <c r="D12" s="1"/>
  <c r="T11"/>
  <c r="R11"/>
  <c r="P11"/>
  <c r="N11"/>
  <c r="C11" s="1"/>
  <c r="D11" s="1"/>
  <c r="T10"/>
  <c r="R10"/>
  <c r="P10"/>
  <c r="N10"/>
  <c r="C10" s="1"/>
  <c r="D10" s="1"/>
  <c r="T9"/>
  <c r="R9"/>
  <c r="P9"/>
  <c r="N9"/>
  <c r="C9" s="1"/>
  <c r="D9" s="1"/>
  <c r="T8"/>
  <c r="R8"/>
  <c r="P8"/>
  <c r="N8"/>
  <c r="C8" s="1"/>
  <c r="D8" s="1"/>
  <c r="T7"/>
  <c r="R7"/>
  <c r="P7"/>
  <c r="N7"/>
  <c r="U41" i="6"/>
  <c r="T41"/>
  <c r="R41"/>
  <c r="P41"/>
  <c r="N41"/>
  <c r="C41" s="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 s="1"/>
  <c r="D38" s="1"/>
  <c r="U37"/>
  <c r="T37"/>
  <c r="R37"/>
  <c r="P37"/>
  <c r="N37"/>
  <c r="C37" s="1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 s="1"/>
  <c r="D34" s="1"/>
  <c r="U33"/>
  <c r="T33"/>
  <c r="R33"/>
  <c r="P33"/>
  <c r="N33"/>
  <c r="C33" s="1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 s="1"/>
  <c r="D30" s="1"/>
  <c r="U29"/>
  <c r="T29"/>
  <c r="R29"/>
  <c r="P29"/>
  <c r="N29"/>
  <c r="C29" s="1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 s="1"/>
  <c r="D26" s="1"/>
  <c r="U25"/>
  <c r="T25"/>
  <c r="R25"/>
  <c r="P25"/>
  <c r="N25"/>
  <c r="C25" s="1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 s="1"/>
  <c r="D22" s="1"/>
  <c r="U21"/>
  <c r="T21"/>
  <c r="R21"/>
  <c r="P21"/>
  <c r="N21"/>
  <c r="C21" s="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C18" s="1"/>
  <c r="D18" s="1"/>
  <c r="U17"/>
  <c r="T17"/>
  <c r="R17"/>
  <c r="P17"/>
  <c r="N17"/>
  <c r="C17" s="1"/>
  <c r="D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C14" s="1"/>
  <c r="D14" s="1"/>
  <c r="U13"/>
  <c r="T13"/>
  <c r="R13"/>
  <c r="P13"/>
  <c r="N13"/>
  <c r="C13" s="1"/>
  <c r="D13" s="1"/>
  <c r="U12"/>
  <c r="T12"/>
  <c r="R12"/>
  <c r="P12"/>
  <c r="N12"/>
  <c r="C12" s="1"/>
  <c r="D12" s="1"/>
  <c r="U11"/>
  <c r="T11"/>
  <c r="R11"/>
  <c r="P11"/>
  <c r="N11"/>
  <c r="U10"/>
  <c r="T10"/>
  <c r="R10"/>
  <c r="P10"/>
  <c r="N10"/>
  <c r="C10" s="1"/>
  <c r="D10" s="1"/>
  <c r="U9"/>
  <c r="T9"/>
  <c r="R9"/>
  <c r="P9"/>
  <c r="N9"/>
  <c r="C9" s="1"/>
  <c r="D9" s="1"/>
  <c r="U8"/>
  <c r="T8"/>
  <c r="R8"/>
  <c r="P8"/>
  <c r="N8"/>
  <c r="U7"/>
  <c r="T7"/>
  <c r="R7"/>
  <c r="P7"/>
  <c r="N7"/>
  <c r="C7" s="1"/>
  <c r="U8" i="5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7"/>
  <c r="T41"/>
  <c r="R41"/>
  <c r="P41"/>
  <c r="N41"/>
  <c r="C41" s="1"/>
  <c r="D41" s="1"/>
  <c r="T40"/>
  <c r="R40"/>
  <c r="P40"/>
  <c r="N40"/>
  <c r="C40" s="1"/>
  <c r="D40" s="1"/>
  <c r="T39"/>
  <c r="R39"/>
  <c r="P39"/>
  <c r="N39"/>
  <c r="C39" s="1"/>
  <c r="D39" s="1"/>
  <c r="T38"/>
  <c r="R38"/>
  <c r="P38"/>
  <c r="N38"/>
  <c r="C38" s="1"/>
  <c r="D38" s="1"/>
  <c r="T37"/>
  <c r="R37"/>
  <c r="P37"/>
  <c r="N37"/>
  <c r="C37" s="1"/>
  <c r="D37" s="1"/>
  <c r="T36"/>
  <c r="R36"/>
  <c r="P36"/>
  <c r="N36"/>
  <c r="C36" s="1"/>
  <c r="D36" s="1"/>
  <c r="T35"/>
  <c r="R35"/>
  <c r="P35"/>
  <c r="N35"/>
  <c r="C35" s="1"/>
  <c r="D35" s="1"/>
  <c r="T34"/>
  <c r="R34"/>
  <c r="P34"/>
  <c r="N34"/>
  <c r="C34" s="1"/>
  <c r="D34" s="1"/>
  <c r="T33"/>
  <c r="R33"/>
  <c r="P33"/>
  <c r="N33"/>
  <c r="C33" s="1"/>
  <c r="D33" s="1"/>
  <c r="T32"/>
  <c r="R32"/>
  <c r="P32"/>
  <c r="N32"/>
  <c r="C32" s="1"/>
  <c r="D32" s="1"/>
  <c r="T31"/>
  <c r="R31"/>
  <c r="P31"/>
  <c r="N31"/>
  <c r="C31" s="1"/>
  <c r="D31" s="1"/>
  <c r="T30"/>
  <c r="R30"/>
  <c r="P30"/>
  <c r="N30"/>
  <c r="C30" s="1"/>
  <c r="D30" s="1"/>
  <c r="T29"/>
  <c r="R29"/>
  <c r="P29"/>
  <c r="N29"/>
  <c r="C29" s="1"/>
  <c r="D29" s="1"/>
  <c r="T28"/>
  <c r="R28"/>
  <c r="P28"/>
  <c r="N28"/>
  <c r="C28" s="1"/>
  <c r="D28" s="1"/>
  <c r="T27"/>
  <c r="R27"/>
  <c r="P27"/>
  <c r="N27"/>
  <c r="C27" s="1"/>
  <c r="D27" s="1"/>
  <c r="T26"/>
  <c r="R26"/>
  <c r="P26"/>
  <c r="N26"/>
  <c r="C26" s="1"/>
  <c r="D26" s="1"/>
  <c r="T25"/>
  <c r="R25"/>
  <c r="P25"/>
  <c r="N25"/>
  <c r="C25" s="1"/>
  <c r="D25" s="1"/>
  <c r="T24"/>
  <c r="R24"/>
  <c r="P24"/>
  <c r="N24"/>
  <c r="C24" s="1"/>
  <c r="D24" s="1"/>
  <c r="T23"/>
  <c r="R23"/>
  <c r="P23"/>
  <c r="N23"/>
  <c r="C23" s="1"/>
  <c r="D23" s="1"/>
  <c r="T22"/>
  <c r="R22"/>
  <c r="P22"/>
  <c r="N22"/>
  <c r="C22" s="1"/>
  <c r="D22" s="1"/>
  <c r="T21"/>
  <c r="R21"/>
  <c r="P21"/>
  <c r="N21"/>
  <c r="C21" s="1"/>
  <c r="D21" s="1"/>
  <c r="T20"/>
  <c r="R20"/>
  <c r="P20"/>
  <c r="N20"/>
  <c r="C20" s="1"/>
  <c r="D20" s="1"/>
  <c r="T19"/>
  <c r="R19"/>
  <c r="P19"/>
  <c r="N19"/>
  <c r="C19" s="1"/>
  <c r="D19" s="1"/>
  <c r="T18"/>
  <c r="R18"/>
  <c r="P18"/>
  <c r="N18"/>
  <c r="C18" s="1"/>
  <c r="D18" s="1"/>
  <c r="T17"/>
  <c r="R17"/>
  <c r="P17"/>
  <c r="N17"/>
  <c r="C17" s="1"/>
  <c r="D17" s="1"/>
  <c r="T16"/>
  <c r="R16"/>
  <c r="P16"/>
  <c r="N16"/>
  <c r="C16" s="1"/>
  <c r="D16" s="1"/>
  <c r="T15"/>
  <c r="R15"/>
  <c r="P15"/>
  <c r="N15"/>
  <c r="C15" s="1"/>
  <c r="D15" s="1"/>
  <c r="T14"/>
  <c r="R14"/>
  <c r="P14"/>
  <c r="N14"/>
  <c r="C14" s="1"/>
  <c r="D14" s="1"/>
  <c r="T13"/>
  <c r="R13"/>
  <c r="P13"/>
  <c r="N13"/>
  <c r="C13" s="1"/>
  <c r="D13" s="1"/>
  <c r="T12"/>
  <c r="R12"/>
  <c r="P12"/>
  <c r="N12"/>
  <c r="C12" s="1"/>
  <c r="D12" s="1"/>
  <c r="T11"/>
  <c r="R11"/>
  <c r="P11"/>
  <c r="N11"/>
  <c r="T10"/>
  <c r="R10"/>
  <c r="P10"/>
  <c r="N10"/>
  <c r="C10" s="1"/>
  <c r="D10" s="1"/>
  <c r="T9"/>
  <c r="R9"/>
  <c r="P9"/>
  <c r="N9"/>
  <c r="C9" s="1"/>
  <c r="D9" s="1"/>
  <c r="T8"/>
  <c r="R8"/>
  <c r="P8"/>
  <c r="N8"/>
  <c r="C8" s="1"/>
  <c r="D8" s="1"/>
  <c r="T7"/>
  <c r="R7"/>
  <c r="P7"/>
  <c r="N7"/>
  <c r="C8" i="10" l="1"/>
  <c r="D8" s="1"/>
  <c r="C11" i="6"/>
  <c r="C7" i="7"/>
  <c r="D7" s="1"/>
  <c r="C7" i="9"/>
  <c r="D7" s="1"/>
  <c r="C8" i="6"/>
  <c r="C7" i="5"/>
  <c r="D7" i="6"/>
  <c r="D17" i="10"/>
  <c r="C11" i="5"/>
  <c r="D11" s="1"/>
  <c r="U41" i="12"/>
  <c r="T41"/>
  <c r="R41"/>
  <c r="P41"/>
  <c r="N41"/>
  <c r="C41" s="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 s="1"/>
  <c r="D38" s="1"/>
  <c r="U37"/>
  <c r="T37"/>
  <c r="R37"/>
  <c r="P37"/>
  <c r="N37"/>
  <c r="C37" s="1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 s="1"/>
  <c r="D34" s="1"/>
  <c r="U33"/>
  <c r="T33"/>
  <c r="R33"/>
  <c r="P33"/>
  <c r="N33"/>
  <c r="C33" s="1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 s="1"/>
  <c r="D30" s="1"/>
  <c r="U29"/>
  <c r="T29"/>
  <c r="R29"/>
  <c r="P29"/>
  <c r="N29"/>
  <c r="C29" s="1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 s="1"/>
  <c r="D26" s="1"/>
  <c r="U25"/>
  <c r="T25"/>
  <c r="R25"/>
  <c r="P25"/>
  <c r="N25"/>
  <c r="C25" s="1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 s="1"/>
  <c r="D22" s="1"/>
  <c r="U21"/>
  <c r="T21"/>
  <c r="R21"/>
  <c r="P21"/>
  <c r="N21"/>
  <c r="C21" s="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U17"/>
  <c r="T17"/>
  <c r="R17"/>
  <c r="P17"/>
  <c r="N17"/>
  <c r="C17" s="1"/>
  <c r="D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U13"/>
  <c r="T13"/>
  <c r="R13"/>
  <c r="P13"/>
  <c r="N13"/>
  <c r="C13" s="1"/>
  <c r="D13" s="1"/>
  <c r="U12"/>
  <c r="T12"/>
  <c r="R12"/>
  <c r="P12"/>
  <c r="N12"/>
  <c r="U11"/>
  <c r="T11"/>
  <c r="R11"/>
  <c r="P11"/>
  <c r="N11"/>
  <c r="U10"/>
  <c r="T10"/>
  <c r="R10"/>
  <c r="P10"/>
  <c r="N10"/>
  <c r="U9"/>
  <c r="T9"/>
  <c r="R9"/>
  <c r="P9"/>
  <c r="N9"/>
  <c r="U8"/>
  <c r="T8"/>
  <c r="R8"/>
  <c r="P8"/>
  <c r="N8"/>
  <c r="U7"/>
  <c r="T7"/>
  <c r="R7"/>
  <c r="P7"/>
  <c r="N7"/>
  <c r="U41" i="1"/>
  <c r="T41"/>
  <c r="R41"/>
  <c r="P41"/>
  <c r="N41"/>
  <c r="C41" s="1"/>
  <c r="D41" s="1"/>
  <c r="U40"/>
  <c r="T40"/>
  <c r="R40"/>
  <c r="P40"/>
  <c r="N40"/>
  <c r="C40" s="1"/>
  <c r="D40" s="1"/>
  <c r="U39"/>
  <c r="T39"/>
  <c r="R39"/>
  <c r="P39"/>
  <c r="N39"/>
  <c r="C39" s="1"/>
  <c r="D39" s="1"/>
  <c r="U38"/>
  <c r="T38"/>
  <c r="R38"/>
  <c r="P38"/>
  <c r="N38"/>
  <c r="C38" s="1"/>
  <c r="D38" s="1"/>
  <c r="U37"/>
  <c r="T37"/>
  <c r="R37"/>
  <c r="P37"/>
  <c r="N37"/>
  <c r="C37" s="1"/>
  <c r="D37" s="1"/>
  <c r="U36"/>
  <c r="T36"/>
  <c r="R36"/>
  <c r="P36"/>
  <c r="N36"/>
  <c r="C36" s="1"/>
  <c r="D36" s="1"/>
  <c r="U35"/>
  <c r="T35"/>
  <c r="R35"/>
  <c r="P35"/>
  <c r="N35"/>
  <c r="C35" s="1"/>
  <c r="D35" s="1"/>
  <c r="U34"/>
  <c r="T34"/>
  <c r="R34"/>
  <c r="P34"/>
  <c r="N34"/>
  <c r="C34" s="1"/>
  <c r="D34" s="1"/>
  <c r="U33"/>
  <c r="T33"/>
  <c r="R33"/>
  <c r="P33"/>
  <c r="N33"/>
  <c r="C33" s="1"/>
  <c r="D33" s="1"/>
  <c r="U32"/>
  <c r="T32"/>
  <c r="R32"/>
  <c r="P32"/>
  <c r="N32"/>
  <c r="C32" s="1"/>
  <c r="D32" s="1"/>
  <c r="U31"/>
  <c r="T31"/>
  <c r="R31"/>
  <c r="P31"/>
  <c r="N31"/>
  <c r="C31" s="1"/>
  <c r="D31" s="1"/>
  <c r="U30"/>
  <c r="T30"/>
  <c r="R30"/>
  <c r="P30"/>
  <c r="N30"/>
  <c r="C30" s="1"/>
  <c r="D30" s="1"/>
  <c r="U29"/>
  <c r="T29"/>
  <c r="R29"/>
  <c r="P29"/>
  <c r="N29"/>
  <c r="C29" s="1"/>
  <c r="D29" s="1"/>
  <c r="U28"/>
  <c r="T28"/>
  <c r="R28"/>
  <c r="P28"/>
  <c r="N28"/>
  <c r="C28" s="1"/>
  <c r="D28" s="1"/>
  <c r="U27"/>
  <c r="T27"/>
  <c r="R27"/>
  <c r="P27"/>
  <c r="N27"/>
  <c r="C27" s="1"/>
  <c r="D27" s="1"/>
  <c r="U26"/>
  <c r="T26"/>
  <c r="R26"/>
  <c r="P26"/>
  <c r="N26"/>
  <c r="C26" s="1"/>
  <c r="D26" s="1"/>
  <c r="U25"/>
  <c r="T25"/>
  <c r="R25"/>
  <c r="P25"/>
  <c r="N25"/>
  <c r="C25" s="1"/>
  <c r="D25" s="1"/>
  <c r="U24"/>
  <c r="T24"/>
  <c r="R24"/>
  <c r="P24"/>
  <c r="N24"/>
  <c r="C24" s="1"/>
  <c r="D24" s="1"/>
  <c r="U23"/>
  <c r="T23"/>
  <c r="R23"/>
  <c r="P23"/>
  <c r="N23"/>
  <c r="C23" s="1"/>
  <c r="D23" s="1"/>
  <c r="U22"/>
  <c r="T22"/>
  <c r="R22"/>
  <c r="P22"/>
  <c r="N22"/>
  <c r="C22" s="1"/>
  <c r="D22" s="1"/>
  <c r="U21"/>
  <c r="T21"/>
  <c r="R21"/>
  <c r="P21"/>
  <c r="N21"/>
  <c r="C21" s="1"/>
  <c r="D21" s="1"/>
  <c r="U20"/>
  <c r="T20"/>
  <c r="R20"/>
  <c r="P20"/>
  <c r="N20"/>
  <c r="C20" s="1"/>
  <c r="D20" s="1"/>
  <c r="U19"/>
  <c r="T19"/>
  <c r="R19"/>
  <c r="P19"/>
  <c r="N19"/>
  <c r="C19" s="1"/>
  <c r="D19" s="1"/>
  <c r="U18"/>
  <c r="T18"/>
  <c r="R18"/>
  <c r="P18"/>
  <c r="N18"/>
  <c r="C18" s="1"/>
  <c r="D18" s="1"/>
  <c r="U17"/>
  <c r="T17"/>
  <c r="R17"/>
  <c r="P17"/>
  <c r="N17"/>
  <c r="C17" s="1"/>
  <c r="D17" s="1"/>
  <c r="U16"/>
  <c r="T16"/>
  <c r="R16"/>
  <c r="P16"/>
  <c r="N16"/>
  <c r="C16" s="1"/>
  <c r="D16" s="1"/>
  <c r="U15"/>
  <c r="T15"/>
  <c r="R15"/>
  <c r="P15"/>
  <c r="N15"/>
  <c r="C15" s="1"/>
  <c r="D15" s="1"/>
  <c r="U14"/>
  <c r="T14"/>
  <c r="R14"/>
  <c r="P14"/>
  <c r="N14"/>
  <c r="C14" s="1"/>
  <c r="D14" s="1"/>
  <c r="U13"/>
  <c r="T13"/>
  <c r="R13"/>
  <c r="P13"/>
  <c r="N13"/>
  <c r="C13" s="1"/>
  <c r="D13" s="1"/>
  <c r="U12"/>
  <c r="T12"/>
  <c r="R12"/>
  <c r="P12"/>
  <c r="N12"/>
  <c r="C12" s="1"/>
  <c r="D12" s="1"/>
  <c r="U11"/>
  <c r="T11"/>
  <c r="R11"/>
  <c r="P11"/>
  <c r="N11"/>
  <c r="U10"/>
  <c r="T10"/>
  <c r="R10"/>
  <c r="P10"/>
  <c r="N10"/>
  <c r="U9"/>
  <c r="T9"/>
  <c r="R9"/>
  <c r="P9"/>
  <c r="N9"/>
  <c r="U8"/>
  <c r="T8"/>
  <c r="R8"/>
  <c r="P8"/>
  <c r="N8"/>
  <c r="U7"/>
  <c r="T7"/>
  <c r="R7"/>
  <c r="P7"/>
  <c r="N7"/>
  <c r="T8" i="4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7"/>
  <c r="D8" i="6" l="1"/>
  <c r="C9" i="1"/>
  <c r="C8" i="12"/>
  <c r="C7"/>
  <c r="C11"/>
  <c r="C9"/>
  <c r="C12"/>
  <c r="D11" i="6"/>
  <c r="C8" i="1"/>
  <c r="C11"/>
  <c r="C10"/>
  <c r="C7"/>
  <c r="D7" i="5"/>
  <c r="C14" i="12"/>
  <c r="C18"/>
  <c r="C10"/>
  <c r="R29" i="4"/>
  <c r="P29"/>
  <c r="N29"/>
  <c r="C29" s="1"/>
  <c r="D29" s="1"/>
  <c r="D7" i="12" l="1"/>
  <c r="D9"/>
  <c r="D8"/>
  <c r="D11"/>
  <c r="D12"/>
  <c r="D9" i="1"/>
  <c r="D8"/>
  <c r="D10"/>
  <c r="D7"/>
  <c r="D11"/>
  <c r="D14" i="12"/>
  <c r="D10"/>
  <c r="D18"/>
  <c r="R8" i="4" l="1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36"/>
  <c r="R37"/>
  <c r="R38"/>
  <c r="R39"/>
  <c r="R40"/>
  <c r="R41"/>
  <c r="R7"/>
  <c r="P65" i="2" l="1"/>
  <c r="P41" i="4" l="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30"/>
  <c r="P31"/>
  <c r="P32"/>
  <c r="P33"/>
  <c r="P34"/>
  <c r="P35"/>
  <c r="P36"/>
  <c r="P37"/>
  <c r="P38"/>
  <c r="P39"/>
  <c r="P40"/>
  <c r="P7"/>
  <c r="O33" i="2" l="1"/>
  <c r="X12"/>
  <c r="X10"/>
  <c r="P37"/>
  <c r="P41"/>
  <c r="P45"/>
  <c r="P49"/>
  <c r="P53"/>
  <c r="P57"/>
  <c r="P61"/>
  <c r="O65"/>
  <c r="O61"/>
  <c r="O57"/>
  <c r="O53"/>
  <c r="O49"/>
  <c r="O45"/>
  <c r="O41"/>
  <c r="O37"/>
  <c r="O29"/>
  <c r="O25"/>
  <c r="O21"/>
  <c r="O17"/>
  <c r="O13"/>
  <c r="O9"/>
  <c r="L65"/>
  <c r="L61"/>
  <c r="L57"/>
  <c r="L53"/>
  <c r="L49"/>
  <c r="L45"/>
  <c r="L41"/>
  <c r="L37"/>
  <c r="L33"/>
  <c r="L29"/>
  <c r="L25"/>
  <c r="L21"/>
  <c r="L17"/>
  <c r="L13"/>
  <c r="M12"/>
  <c r="M37"/>
  <c r="W37" s="1"/>
  <c r="M41"/>
  <c r="W41" s="1"/>
  <c r="M45"/>
  <c r="W45" s="1"/>
  <c r="M49"/>
  <c r="W49" s="1"/>
  <c r="M53"/>
  <c r="W53" s="1"/>
  <c r="M57"/>
  <c r="W57" s="1"/>
  <c r="M61"/>
  <c r="W61" s="1"/>
  <c r="M65"/>
  <c r="W65" s="1"/>
  <c r="L9"/>
  <c r="M29" s="1"/>
  <c r="W29" s="1"/>
  <c r="P9" l="1"/>
  <c r="X45"/>
  <c r="X57"/>
  <c r="X41"/>
  <c r="X53"/>
  <c r="X37"/>
  <c r="X49"/>
  <c r="P17"/>
  <c r="P29"/>
  <c r="P13"/>
  <c r="P25"/>
  <c r="P21"/>
  <c r="P33"/>
  <c r="M33"/>
  <c r="M25"/>
  <c r="W25" s="1"/>
  <c r="M9"/>
  <c r="M13"/>
  <c r="W13" s="1"/>
  <c r="M17"/>
  <c r="W17" s="1"/>
  <c r="M21"/>
  <c r="W21" l="1"/>
  <c r="W9"/>
  <c r="W33"/>
  <c r="X29"/>
  <c r="X65"/>
  <c r="N13" i="4"/>
  <c r="C13" s="1"/>
  <c r="X13" i="2" l="1"/>
  <c r="X25"/>
  <c r="X33"/>
  <c r="X61"/>
  <c r="X17"/>
  <c r="X9"/>
  <c r="X21"/>
  <c r="N14" i="4"/>
  <c r="C14" s="1"/>
  <c r="N15"/>
  <c r="C15" s="1"/>
  <c r="N16"/>
  <c r="C16" s="1"/>
  <c r="N17"/>
  <c r="C17" s="1"/>
  <c r="N18"/>
  <c r="C18" s="1"/>
  <c r="N19"/>
  <c r="C19" s="1"/>
  <c r="N20"/>
  <c r="C20" s="1"/>
  <c r="N21"/>
  <c r="C21" s="1"/>
  <c r="N22"/>
  <c r="C22" s="1"/>
  <c r="N23"/>
  <c r="C23" s="1"/>
  <c r="N24"/>
  <c r="C24" s="1"/>
  <c r="N25"/>
  <c r="C25" s="1"/>
  <c r="N26"/>
  <c r="C26" s="1"/>
  <c r="N27"/>
  <c r="C27" s="1"/>
  <c r="N28"/>
  <c r="C28" s="1"/>
  <c r="N30"/>
  <c r="C30" s="1"/>
  <c r="N31"/>
  <c r="C31" s="1"/>
  <c r="N32"/>
  <c r="C32" s="1"/>
  <c r="N33"/>
  <c r="C33" s="1"/>
  <c r="N34"/>
  <c r="C34" s="1"/>
  <c r="D34" s="1"/>
  <c r="N35"/>
  <c r="C35" s="1"/>
  <c r="N36"/>
  <c r="C36" s="1"/>
  <c r="N37"/>
  <c r="C37" s="1"/>
  <c r="N38"/>
  <c r="C38" s="1"/>
  <c r="N39"/>
  <c r="C39" s="1"/>
  <c r="N40"/>
  <c r="C40" s="1"/>
  <c r="N41"/>
  <c r="C41" s="1"/>
  <c r="N7"/>
  <c r="C7" s="1"/>
  <c r="D41" l="1"/>
  <c r="D37"/>
  <c r="D21"/>
  <c r="D38"/>
  <c r="D39"/>
  <c r="D35"/>
  <c r="D31"/>
  <c r="D23"/>
  <c r="D19"/>
  <c r="D40"/>
  <c r="D36"/>
  <c r="D32"/>
  <c r="D24"/>
  <c r="D20"/>
  <c r="D16"/>
  <c r="D33"/>
  <c r="D30"/>
  <c r="D22"/>
  <c r="N11"/>
  <c r="C11" s="1"/>
  <c r="N10"/>
  <c r="C10" s="1"/>
  <c r="N9"/>
  <c r="C9" s="1"/>
  <c r="N8"/>
  <c r="C8" s="1"/>
  <c r="N12" l="1"/>
  <c r="C12" l="1"/>
  <c r="D25" s="1"/>
  <c r="D15"/>
  <c r="D14"/>
  <c r="D26"/>
  <c r="D7"/>
  <c r="D28" l="1"/>
  <c r="D27"/>
  <c r="D18"/>
  <c r="D17"/>
  <c r="D12"/>
  <c r="D13"/>
  <c r="D8"/>
  <c r="D10"/>
  <c r="D9"/>
  <c r="D11"/>
</calcChain>
</file>

<file path=xl/comments1.xml><?xml version="1.0" encoding="utf-8"?>
<comments xmlns="http://schemas.openxmlformats.org/spreadsheetml/2006/main">
  <authors>
    <author xml:space="preserve"> </author>
    <author>GRICOURT</author>
  </authors>
  <commentList>
    <comment ref="X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10.xml><?xml version="1.0" encoding="utf-8"?>
<comments xmlns="http://schemas.openxmlformats.org/spreadsheetml/2006/main">
  <authors>
    <author>GRICOURT</author>
  </authors>
  <commentList>
    <comment ref="I3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11.xml><?xml version="1.0" encoding="utf-8"?>
<comments xmlns="http://schemas.openxmlformats.org/spreadsheetml/2006/main">
  <authors>
    <author>GRICOURT</author>
  </authors>
  <commentList>
    <comment ref="I3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GRICOURT</author>
  </authors>
  <commentList>
    <comment ref="X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3.xml><?xml version="1.0" encoding="utf-8"?>
<comments xmlns="http://schemas.openxmlformats.org/spreadsheetml/2006/main">
  <authors>
    <author>GRICOURT</author>
  </authors>
  <commentList>
    <comment ref="I3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GRICOURT</author>
  </authors>
  <commentList>
    <comment ref="AB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GRICOURT</author>
  </authors>
  <commentList>
    <comment ref="AA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6.xml><?xml version="1.0" encoding="utf-8"?>
<comments xmlns="http://schemas.openxmlformats.org/spreadsheetml/2006/main">
  <authors>
    <author>GRICOURT</author>
  </authors>
  <commentList>
    <comment ref="H25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H26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H27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GRICOURT</author>
  </authors>
  <commentList>
    <comment ref="X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GRICOURT</author>
  </authors>
  <commentList>
    <comment ref="X1" authorId="0">
      <text>
        <r>
          <rPr>
            <b/>
            <sz val="16"/>
            <color indexed="81"/>
            <rFont val="Tahoma"/>
            <family val="2"/>
          </rPr>
          <t>00/00/00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1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comments9.xml><?xml version="1.0" encoding="utf-8"?>
<comments xmlns="http://schemas.openxmlformats.org/spreadsheetml/2006/main">
  <authors>
    <author>GRICOURT</author>
  </authors>
  <commentList>
    <comment ref="I3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2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37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0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  <comment ref="I41" authorId="0">
      <text>
        <r>
          <rPr>
            <sz val="8"/>
            <color indexed="81"/>
            <rFont val="Tahoma"/>
            <family val="2"/>
          </rPr>
          <t xml:space="preserve">si erreur de date, la case devient rouge
</t>
        </r>
      </text>
    </comment>
  </commentList>
</comments>
</file>

<file path=xl/sharedStrings.xml><?xml version="1.0" encoding="utf-8"?>
<sst xmlns="http://schemas.openxmlformats.org/spreadsheetml/2006/main" count="1483" uniqueCount="110">
  <si>
    <t>SEXE</t>
  </si>
  <si>
    <t>REG.</t>
  </si>
  <si>
    <t>NOMS</t>
  </si>
  <si>
    <t>Prénoms</t>
  </si>
  <si>
    <t>AN</t>
  </si>
  <si>
    <t>POIDS</t>
  </si>
  <si>
    <t>CLUB</t>
  </si>
  <si>
    <t>NAT</t>
  </si>
  <si>
    <t>Pl.</t>
  </si>
  <si>
    <t>Nom Exo</t>
  </si>
  <si>
    <t>H</t>
  </si>
  <si>
    <t>F</t>
  </si>
  <si>
    <t xml:space="preserve"> </t>
  </si>
  <si>
    <t>Coordonateur technique</t>
  </si>
  <si>
    <t>Assistant technique</t>
  </si>
  <si>
    <t>Nom :</t>
  </si>
  <si>
    <t>Signature :</t>
  </si>
  <si>
    <t>Secrétaire de Compétition</t>
  </si>
  <si>
    <t>Arbitre</t>
  </si>
  <si>
    <t>nb reps</t>
  </si>
  <si>
    <t>temps en s</t>
  </si>
  <si>
    <t>En cas d'égalité = l'athlète le plus léger est classé devant</t>
  </si>
  <si>
    <t>Place finale</t>
  </si>
  <si>
    <t xml:space="preserve">SCORE </t>
  </si>
  <si>
    <t>Nb de reps</t>
  </si>
  <si>
    <t>total 
équipe</t>
  </si>
  <si>
    <t>Place finale 
de l'Equipe</t>
  </si>
  <si>
    <t>charge max</t>
  </si>
  <si>
    <t>Puissance</t>
  </si>
  <si>
    <t>Charges</t>
  </si>
  <si>
    <t>horaires passage indiv</t>
  </si>
  <si>
    <t>Horaires parcours équipe</t>
  </si>
  <si>
    <t>CF Musculation</t>
  </si>
  <si>
    <t>Temps en secondes</t>
  </si>
  <si>
    <t>Dossard</t>
  </si>
  <si>
    <t>HORAIRE DEBUT COMPETITION</t>
  </si>
  <si>
    <t xml:space="preserve">Dossard </t>
  </si>
  <si>
    <t>Poids</t>
  </si>
  <si>
    <t>Développé couché</t>
  </si>
  <si>
    <t>Traction large</t>
  </si>
  <si>
    <t>Fentes avant</t>
  </si>
  <si>
    <t>Développé assis</t>
  </si>
  <si>
    <t>Charges 
aux Fentes</t>
  </si>
  <si>
    <t>Moins de 70 kg</t>
  </si>
  <si>
    <t>CLUB (pour les non licenciés, on peut mettre le nom de la salle + l'indication Pass Halter)</t>
  </si>
  <si>
    <t>NAT (à changer si athlète étranger)</t>
  </si>
  <si>
    <t>Moins de 80 kg</t>
  </si>
  <si>
    <t>Plus de 80 kg</t>
  </si>
  <si>
    <t>Soulevé de terre</t>
  </si>
  <si>
    <t>Traction serrée élastique</t>
  </si>
  <si>
    <t>Master Femmes Moins de 57 kg</t>
  </si>
  <si>
    <t>Master Femmes plus de 57 kg</t>
  </si>
  <si>
    <t>Master H moins de 70 kg</t>
  </si>
  <si>
    <t>Master H moins de 80 kg</t>
  </si>
  <si>
    <t>Master H plus de 80 kg</t>
  </si>
  <si>
    <t>Femmes Plus de 57 kg</t>
  </si>
  <si>
    <t>Femmes Moins de 57 kg</t>
  </si>
  <si>
    <t>Poids de corps</t>
  </si>
  <si>
    <t>Epreuve  collective
Equipe</t>
  </si>
  <si>
    <t>Epreuve  collective
avec coefficient 2</t>
  </si>
  <si>
    <t>Musculation par équipe</t>
  </si>
  <si>
    <t>Tractions</t>
  </si>
  <si>
    <t>w</t>
  </si>
  <si>
    <t>d</t>
  </si>
  <si>
    <t xml:space="preserve">marseille </t>
  </si>
  <si>
    <t xml:space="preserve">AC MENTON </t>
  </si>
  <si>
    <t xml:space="preserve">DE STEPHANO </t>
  </si>
  <si>
    <t xml:space="preserve">Christiano </t>
  </si>
  <si>
    <t xml:space="preserve">I ? </t>
  </si>
  <si>
    <t xml:space="preserve">TERZI </t>
  </si>
  <si>
    <t xml:space="preserve">ANTHONY </t>
  </si>
  <si>
    <t xml:space="preserve">BOCHEW </t>
  </si>
  <si>
    <t xml:space="preserve">JEROME </t>
  </si>
  <si>
    <t>Yann</t>
  </si>
  <si>
    <t>COUTELET</t>
  </si>
  <si>
    <t>HC HYERES</t>
  </si>
  <si>
    <t>LUCHARD</t>
  </si>
  <si>
    <t>Renaud</t>
  </si>
  <si>
    <t>HC MARSEILLE</t>
  </si>
  <si>
    <t>AMBS</t>
  </si>
  <si>
    <t>Florestan</t>
  </si>
  <si>
    <t>BOUSQUET</t>
  </si>
  <si>
    <t>Maxime</t>
  </si>
  <si>
    <t>UNBROKEN BARBEL</t>
  </si>
  <si>
    <t>Mickael</t>
  </si>
  <si>
    <t>Jeremie</t>
  </si>
  <si>
    <t>COSTANTINI</t>
  </si>
  <si>
    <t>GONZALEZ</t>
  </si>
  <si>
    <t>Lucas</t>
  </si>
  <si>
    <t>THIVET</t>
  </si>
  <si>
    <t>Naji</t>
  </si>
  <si>
    <t>THIERRY</t>
  </si>
  <si>
    <t>Floriant</t>
  </si>
  <si>
    <t>LUCAS</t>
  </si>
  <si>
    <t>MELANIE</t>
  </si>
  <si>
    <t>PASS HALTERE</t>
  </si>
  <si>
    <t>SMITH</t>
  </si>
  <si>
    <t>SARAH</t>
  </si>
  <si>
    <t>MENTON</t>
  </si>
  <si>
    <t>IRL</t>
  </si>
  <si>
    <t>DEMERET</t>
  </si>
  <si>
    <t>LAURA</t>
  </si>
  <si>
    <t>BEN DJILALI</t>
  </si>
  <si>
    <t>TIPHANIE</t>
  </si>
  <si>
    <t>LEGRAND</t>
  </si>
  <si>
    <t>AURELIE</t>
  </si>
  <si>
    <t>HYERE</t>
  </si>
  <si>
    <t>AC MENTON</t>
  </si>
  <si>
    <t>GETTE</t>
  </si>
  <si>
    <t>UNBROKEN</t>
  </si>
</sst>
</file>

<file path=xl/styles.xml><?xml version="1.0" encoding="utf-8"?>
<styleSheet xmlns="http://schemas.openxmlformats.org/spreadsheetml/2006/main">
  <numFmts count="5">
    <numFmt numFmtId="164" formatCode="0.0000_)"/>
    <numFmt numFmtId="165" formatCode="0_ ;[Red]\-0\ "/>
    <numFmt numFmtId="166" formatCode="0.0_)"/>
    <numFmt numFmtId="167" formatCode="0.00_ ;[Red]\-0.00\ "/>
    <numFmt numFmtId="168" formatCode="0.0"/>
  </numFmts>
  <fonts count="32"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6"/>
      <color rgb="FFFF0000"/>
      <name val="Calibri"/>
      <family val="2"/>
    </font>
    <font>
      <b/>
      <sz val="14"/>
      <name val="Calibri"/>
      <family val="2"/>
    </font>
    <font>
      <sz val="14"/>
      <name val="Times New Roman"/>
      <family val="1"/>
    </font>
    <font>
      <b/>
      <sz val="18"/>
      <name val="Calibri"/>
      <family val="2"/>
    </font>
    <font>
      <b/>
      <sz val="16"/>
      <color rgb="FF00B05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color indexed="81"/>
      <name val="Tahoma"/>
      <family val="2"/>
    </font>
    <font>
      <b/>
      <sz val="22"/>
      <name val="Calibri"/>
      <family val="2"/>
    </font>
    <font>
      <sz val="22"/>
      <name val="Calibri"/>
      <family val="2"/>
    </font>
    <font>
      <b/>
      <sz val="16"/>
      <color indexed="81"/>
      <name val="Tahoma"/>
      <family val="2"/>
    </font>
    <font>
      <b/>
      <i/>
      <sz val="2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indexed="9"/>
      <name val="Calibri"/>
      <family val="2"/>
    </font>
    <font>
      <b/>
      <sz val="14"/>
      <color indexed="9"/>
      <name val="Calibri"/>
      <family val="2"/>
    </font>
    <font>
      <b/>
      <sz val="11"/>
      <color indexed="9"/>
      <name val="Calibri"/>
      <family val="2"/>
    </font>
    <font>
      <b/>
      <sz val="16"/>
      <color rgb="FF92D050"/>
      <name val="Calibri"/>
      <family val="2"/>
    </font>
    <font>
      <sz val="16"/>
      <color rgb="FF92D050"/>
      <name val="Calibri"/>
      <family val="2"/>
    </font>
    <font>
      <b/>
      <i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2"/>
      <color indexed="9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3" fillId="0" borderId="10" xfId="0" applyFont="1" applyFill="1" applyBorder="1" applyAlignment="1" applyProtection="1">
      <alignment horizontal="center" vertical="center"/>
    </xf>
    <xf numFmtId="4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165" fontId="6" fillId="6" borderId="17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166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4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right" vertical="center"/>
      <protection locked="0"/>
    </xf>
    <xf numFmtId="2" fontId="5" fillId="0" borderId="26" xfId="0" applyNumberFormat="1" applyFont="1" applyFill="1" applyBorder="1" applyAlignment="1" applyProtection="1">
      <alignment horizontal="center" vertical="center"/>
      <protection locked="0"/>
    </xf>
    <xf numFmtId="4" fontId="9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center" vertical="center"/>
    </xf>
    <xf numFmtId="166" fontId="14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2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2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/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4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16" xfId="0" applyNumberFormat="1" applyFont="1" applyFill="1" applyBorder="1" applyAlignment="1" applyProtection="1">
      <alignment horizontal="center" vertical="center"/>
      <protection locked="0"/>
    </xf>
    <xf numFmtId="167" fontId="7" fillId="4" borderId="28" xfId="0" applyNumberFormat="1" applyFont="1" applyFill="1" applyBorder="1" applyAlignment="1" applyProtection="1">
      <alignment horizontal="center" vertical="center"/>
      <protection locked="0"/>
    </xf>
    <xf numFmtId="167" fontId="7" fillId="8" borderId="16" xfId="0" applyNumberFormat="1" applyFont="1" applyFill="1" applyBorder="1" applyAlignment="1" applyProtection="1">
      <alignment horizontal="center" vertical="center"/>
      <protection locked="0"/>
    </xf>
    <xf numFmtId="167" fontId="7" fillId="8" borderId="28" xfId="0" applyNumberFormat="1" applyFont="1" applyFill="1" applyBorder="1" applyAlignment="1" applyProtection="1">
      <alignment horizontal="center" vertical="center"/>
      <protection locked="0"/>
    </xf>
    <xf numFmtId="167" fontId="7" fillId="9" borderId="16" xfId="0" applyNumberFormat="1" applyFont="1" applyFill="1" applyBorder="1" applyAlignment="1" applyProtection="1">
      <alignment horizontal="center" vertical="center"/>
      <protection locked="0"/>
    </xf>
    <xf numFmtId="167" fontId="7" fillId="9" borderId="28" xfId="0" applyNumberFormat="1" applyFont="1" applyFill="1" applyBorder="1" applyAlignment="1" applyProtection="1">
      <alignment horizontal="center" vertical="center"/>
      <protection locked="0"/>
    </xf>
    <xf numFmtId="0" fontId="5" fillId="10" borderId="16" xfId="0" applyFont="1" applyFill="1" applyBorder="1" applyAlignment="1" applyProtection="1">
      <alignment horizontal="center" vertical="center"/>
      <protection locked="0"/>
    </xf>
    <xf numFmtId="0" fontId="5" fillId="10" borderId="17" xfId="0" applyFont="1" applyFill="1" applyBorder="1" applyAlignment="1" applyProtection="1">
      <alignment horizontal="center" vertical="center"/>
      <protection locked="0"/>
    </xf>
    <xf numFmtId="165" fontId="6" fillId="10" borderId="17" xfId="0" applyNumberFormat="1" applyFont="1" applyFill="1" applyBorder="1" applyAlignment="1" applyProtection="1">
      <alignment horizontal="center" vertical="center"/>
    </xf>
    <xf numFmtId="0" fontId="3" fillId="10" borderId="16" xfId="0" applyFont="1" applyFill="1" applyBorder="1" applyAlignment="1" applyProtection="1">
      <alignment horizontal="right" vertical="center"/>
      <protection locked="0"/>
    </xf>
    <xf numFmtId="0" fontId="11" fillId="10" borderId="19" xfId="0" applyFont="1" applyFill="1" applyBorder="1" applyAlignment="1" applyProtection="1">
      <alignment horizontal="left" vertical="center"/>
      <protection locked="0"/>
    </xf>
    <xf numFmtId="0" fontId="12" fillId="10" borderId="20" xfId="0" applyFont="1" applyFill="1" applyBorder="1" applyAlignment="1" applyProtection="1">
      <alignment horizontal="left" vertical="center"/>
      <protection locked="0"/>
    </xf>
    <xf numFmtId="167" fontId="7" fillId="10" borderId="16" xfId="0" applyNumberFormat="1" applyFont="1" applyFill="1" applyBorder="1" applyAlignment="1" applyProtection="1">
      <alignment horizontal="center" vertical="center"/>
      <protection locked="0"/>
    </xf>
    <xf numFmtId="4" fontId="4" fillId="5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166" fontId="8" fillId="0" borderId="26" xfId="0" applyNumberFormat="1" applyFont="1" applyFill="1" applyBorder="1" applyAlignment="1" applyProtection="1">
      <alignment horizontal="center" vertical="center"/>
      <protection locked="0"/>
    </xf>
    <xf numFmtId="167" fontId="7" fillId="4" borderId="23" xfId="0" applyNumberFormat="1" applyFont="1" applyFill="1" applyBorder="1" applyAlignment="1" applyProtection="1">
      <alignment horizontal="center" vertical="center"/>
      <protection locked="0"/>
    </xf>
    <xf numFmtId="167" fontId="7" fillId="8" borderId="23" xfId="0" applyNumberFormat="1" applyFont="1" applyFill="1" applyBorder="1" applyAlignment="1" applyProtection="1">
      <alignment horizontal="center" vertical="center"/>
      <protection locked="0"/>
    </xf>
    <xf numFmtId="167" fontId="7" fillId="9" borderId="23" xfId="0" applyNumberFormat="1" applyFont="1" applyFill="1" applyBorder="1" applyAlignment="1" applyProtection="1">
      <alignment horizontal="center" vertical="center"/>
      <protection locked="0"/>
    </xf>
    <xf numFmtId="165" fontId="10" fillId="10" borderId="4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11" borderId="37" xfId="0" applyFont="1" applyFill="1" applyBorder="1" applyAlignment="1">
      <alignment vertical="center"/>
    </xf>
    <xf numFmtId="0" fontId="17" fillId="11" borderId="38" xfId="0" applyFont="1" applyFill="1" applyBorder="1" applyAlignment="1">
      <alignment vertical="center"/>
    </xf>
    <xf numFmtId="0" fontId="17" fillId="11" borderId="39" xfId="0" applyFont="1" applyFill="1" applyBorder="1" applyAlignment="1">
      <alignment vertical="center"/>
    </xf>
    <xf numFmtId="0" fontId="17" fillId="11" borderId="37" xfId="0" applyFont="1" applyFill="1" applyBorder="1" applyAlignment="1" applyProtection="1">
      <alignment vertical="center"/>
      <protection locked="0"/>
    </xf>
    <xf numFmtId="0" fontId="17" fillId="11" borderId="38" xfId="0" applyFont="1" applyFill="1" applyBorder="1" applyAlignment="1" applyProtection="1">
      <alignment vertical="center"/>
      <protection locked="0"/>
    </xf>
    <xf numFmtId="2" fontId="17" fillId="11" borderId="38" xfId="0" applyNumberFormat="1" applyFont="1" applyFill="1" applyBorder="1" applyAlignment="1" applyProtection="1">
      <alignment vertical="center"/>
      <protection locked="0"/>
    </xf>
    <xf numFmtId="0" fontId="17" fillId="11" borderId="30" xfId="0" applyFont="1" applyFill="1" applyBorder="1" applyAlignment="1">
      <alignment vertical="center"/>
    </xf>
    <xf numFmtId="0" fontId="17" fillId="11" borderId="40" xfId="0" applyFont="1" applyFill="1" applyBorder="1" applyAlignment="1">
      <alignment vertical="center"/>
    </xf>
    <xf numFmtId="0" fontId="17" fillId="11" borderId="41" xfId="0" applyFont="1" applyFill="1" applyBorder="1" applyAlignment="1">
      <alignment vertical="center"/>
    </xf>
    <xf numFmtId="0" fontId="17" fillId="11" borderId="40" xfId="0" applyFont="1" applyFill="1" applyBorder="1" applyAlignment="1" applyProtection="1">
      <alignment horizontal="center" vertical="center"/>
      <protection locked="0"/>
    </xf>
    <xf numFmtId="2" fontId="17" fillId="11" borderId="40" xfId="0" applyNumberFormat="1" applyFont="1" applyFill="1" applyBorder="1" applyAlignment="1" applyProtection="1">
      <alignment horizontal="center" vertical="center"/>
      <protection locked="0"/>
    </xf>
    <xf numFmtId="168" fontId="17" fillId="0" borderId="0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9" xfId="0" applyNumberFormat="1" applyBorder="1" applyAlignment="1">
      <alignment horizontal="center"/>
    </xf>
    <xf numFmtId="1" fontId="20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165" fontId="10" fillId="5" borderId="44" xfId="0" applyNumberFormat="1" applyFont="1" applyFill="1" applyBorder="1" applyAlignment="1" applyProtection="1">
      <alignment horizontal="center" vertical="center"/>
    </xf>
    <xf numFmtId="167" fontId="7" fillId="10" borderId="10" xfId="0" applyNumberFormat="1" applyFont="1" applyFill="1" applyBorder="1" applyAlignment="1" applyProtection="1">
      <alignment horizontal="center" vertical="center"/>
      <protection locked="0"/>
    </xf>
    <xf numFmtId="4" fontId="9" fillId="0" borderId="32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48" xfId="0" applyNumberFormat="1" applyFont="1" applyFill="1" applyBorder="1" applyAlignment="1" applyProtection="1">
      <alignment horizontal="center" vertical="center"/>
      <protection locked="0"/>
    </xf>
    <xf numFmtId="165" fontId="6" fillId="6" borderId="51" xfId="0" applyNumberFormat="1" applyFont="1" applyFill="1" applyBorder="1" applyAlignment="1" applyProtection="1">
      <alignment horizontal="center" vertical="center"/>
    </xf>
    <xf numFmtId="4" fontId="4" fillId="13" borderId="19" xfId="0" applyNumberFormat="1" applyFont="1" applyFill="1" applyBorder="1" applyAlignment="1" applyProtection="1">
      <alignment horizontal="center" vertical="center"/>
      <protection locked="0"/>
    </xf>
    <xf numFmtId="4" fontId="4" fillId="5" borderId="52" xfId="0" applyNumberFormat="1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166" fontId="8" fillId="0" borderId="29" xfId="0" applyNumberFormat="1" applyFont="1" applyFill="1" applyBorder="1" applyAlignment="1" applyProtection="1">
      <alignment horizontal="center" vertical="center"/>
      <protection locked="0"/>
    </xf>
    <xf numFmtId="1" fontId="17" fillId="11" borderId="38" xfId="0" applyNumberFormat="1" applyFont="1" applyFill="1" applyBorder="1" applyAlignment="1" applyProtection="1">
      <alignment vertical="center"/>
      <protection locked="0"/>
    </xf>
    <xf numFmtId="1" fontId="17" fillId="11" borderId="4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1" fillId="2" borderId="19" xfId="0" applyNumberFormat="1" applyFont="1" applyFill="1" applyBorder="1" applyAlignment="1" applyProtection="1">
      <alignment horizontal="center" vertical="center"/>
    </xf>
    <xf numFmtId="1" fontId="1" fillId="2" borderId="40" xfId="0" applyNumberFormat="1" applyFont="1" applyFill="1" applyBorder="1" applyAlignment="1" applyProtection="1">
      <alignment horizontal="center" vertical="center" wrapText="1"/>
    </xf>
    <xf numFmtId="1" fontId="8" fillId="0" borderId="50" xfId="0" applyNumberFormat="1" applyFont="1" applyFill="1" applyBorder="1" applyAlignment="1" applyProtection="1">
      <alignment horizontal="center" vertical="center"/>
      <protection locked="0"/>
    </xf>
    <xf numFmtId="1" fontId="7" fillId="10" borderId="16" xfId="0" applyNumberFormat="1" applyFont="1" applyFill="1" applyBorder="1" applyAlignment="1" applyProtection="1">
      <alignment horizontal="center" vertical="center"/>
      <protection locked="0"/>
    </xf>
    <xf numFmtId="1" fontId="8" fillId="0" borderId="21" xfId="0" applyNumberFormat="1" applyFont="1" applyFill="1" applyBorder="1" applyAlignment="1" applyProtection="1">
      <alignment horizontal="center" vertical="center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1" fontId="8" fillId="13" borderId="21" xfId="0" applyNumberFormat="1" applyFont="1" applyFill="1" applyBorder="1" applyAlignment="1" applyProtection="1">
      <alignment horizontal="center" vertical="center"/>
      <protection locked="0"/>
    </xf>
    <xf numFmtId="1" fontId="17" fillId="11" borderId="38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 wrapText="1"/>
    </xf>
    <xf numFmtId="165" fontId="10" fillId="10" borderId="44" xfId="0" applyNumberFormat="1" applyFont="1" applyFill="1" applyBorder="1" applyAlignment="1" applyProtection="1">
      <alignment horizontal="center" vertical="center"/>
    </xf>
    <xf numFmtId="1" fontId="8" fillId="13" borderId="19" xfId="0" applyNumberFormat="1" applyFont="1" applyFill="1" applyBorder="1" applyAlignment="1" applyProtection="1">
      <alignment horizontal="center" vertical="center"/>
      <protection locked="0"/>
    </xf>
    <xf numFmtId="1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165" fontId="10" fillId="6" borderId="51" xfId="0" applyNumberFormat="1" applyFont="1" applyFill="1" applyBorder="1" applyAlignment="1" applyProtection="1">
      <alignment horizontal="center" vertical="center"/>
    </xf>
    <xf numFmtId="165" fontId="10" fillId="10" borderId="51" xfId="0" applyNumberFormat="1" applyFont="1" applyFill="1" applyBorder="1" applyAlignment="1" applyProtection="1">
      <alignment horizontal="center" vertical="center"/>
    </xf>
    <xf numFmtId="165" fontId="10" fillId="14" borderId="65" xfId="0" applyNumberFormat="1" applyFont="1" applyFill="1" applyBorder="1" applyAlignment="1" applyProtection="1">
      <alignment horizontal="center" vertical="center"/>
    </xf>
    <xf numFmtId="165" fontId="10" fillId="14" borderId="66" xfId="0" applyNumberFormat="1" applyFont="1" applyFill="1" applyBorder="1" applyAlignment="1" applyProtection="1">
      <alignment horizontal="center" vertical="center"/>
    </xf>
    <xf numFmtId="0" fontId="17" fillId="11" borderId="40" xfId="0" applyFont="1" applyFill="1" applyBorder="1" applyAlignment="1">
      <alignment horizontal="center" vertical="center"/>
    </xf>
    <xf numFmtId="0" fontId="3" fillId="0" borderId="51" xfId="0" applyFont="1" applyFill="1" applyBorder="1" applyAlignment="1" applyProtection="1">
      <alignment horizontal="right" vertical="center"/>
      <protection locked="0"/>
    </xf>
    <xf numFmtId="0" fontId="3" fillId="0" borderId="56" xfId="0" applyFont="1" applyFill="1" applyBorder="1" applyAlignment="1" applyProtection="1">
      <alignment horizontal="right" vertical="center"/>
      <protection locked="0"/>
    </xf>
    <xf numFmtId="0" fontId="3" fillId="0" borderId="41" xfId="0" applyFont="1" applyFill="1" applyBorder="1" applyAlignment="1" applyProtection="1">
      <alignment horizontal="right" vertical="center"/>
      <protection locked="0"/>
    </xf>
    <xf numFmtId="0" fontId="3" fillId="0" borderId="67" xfId="0" applyFont="1" applyFill="1" applyBorder="1" applyAlignment="1" applyProtection="1">
      <alignment horizontal="right" vertical="center"/>
      <protection locked="0"/>
    </xf>
    <xf numFmtId="4" fontId="9" fillId="10" borderId="5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10" borderId="19" xfId="0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50" xfId="0" applyNumberFormat="1" applyFont="1" applyFill="1" applyBorder="1" applyAlignment="1" applyProtection="1">
      <alignment horizontal="center" vertical="center"/>
      <protection locked="0"/>
    </xf>
    <xf numFmtId="167" fontId="7" fillId="10" borderId="51" xfId="0" applyNumberFormat="1" applyFont="1" applyFill="1" applyBorder="1" applyAlignment="1" applyProtection="1">
      <alignment horizontal="center" vertical="center"/>
      <protection locked="0"/>
    </xf>
    <xf numFmtId="167" fontId="7" fillId="10" borderId="39" xfId="0" applyNumberFormat="1" applyFont="1" applyFill="1" applyBorder="1" applyAlignment="1" applyProtection="1">
      <alignment horizontal="center" vertical="center"/>
      <protection locked="0"/>
    </xf>
    <xf numFmtId="166" fontId="8" fillId="0" borderId="21" xfId="0" applyNumberFormat="1" applyFont="1" applyFill="1" applyBorder="1" applyAlignment="1" applyProtection="1">
      <alignment horizontal="center" vertical="center"/>
      <protection locked="0"/>
    </xf>
    <xf numFmtId="166" fontId="8" fillId="0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165" fontId="10" fillId="14" borderId="39" xfId="0" applyNumberFormat="1" applyFont="1" applyFill="1" applyBorder="1" applyAlignment="1" applyProtection="1">
      <alignment horizontal="center" vertical="center"/>
    </xf>
    <xf numFmtId="165" fontId="10" fillId="14" borderId="41" xfId="0" applyNumberFormat="1" applyFont="1" applyFill="1" applyBorder="1" applyAlignment="1" applyProtection="1">
      <alignment horizontal="center" vertical="center"/>
    </xf>
    <xf numFmtId="165" fontId="10" fillId="13" borderId="19" xfId="0" applyNumberFormat="1" applyFont="1" applyFill="1" applyBorder="1" applyAlignment="1" applyProtection="1">
      <alignment horizontal="center" vertical="center"/>
    </xf>
    <xf numFmtId="165" fontId="10" fillId="13" borderId="24" xfId="0" applyNumberFormat="1" applyFont="1" applyFill="1" applyBorder="1" applyAlignment="1" applyProtection="1">
      <alignment horizontal="center" vertical="center"/>
    </xf>
    <xf numFmtId="165" fontId="7" fillId="15" borderId="51" xfId="0" applyNumberFormat="1" applyFont="1" applyFill="1" applyBorder="1" applyAlignment="1" applyProtection="1">
      <alignment horizontal="center" vertical="center"/>
      <protection locked="0"/>
    </xf>
    <xf numFmtId="165" fontId="7" fillId="15" borderId="41" xfId="0" applyNumberFormat="1" applyFont="1" applyFill="1" applyBorder="1" applyAlignment="1" applyProtection="1">
      <alignment horizontal="center" vertical="center"/>
      <protection locked="0"/>
    </xf>
    <xf numFmtId="165" fontId="7" fillId="15" borderId="6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8" fillId="0" borderId="12" xfId="0" applyNumberFormat="1" applyFont="1" applyFill="1" applyBorder="1" applyAlignment="1" applyProtection="1">
      <alignment horizontal="center" vertical="center"/>
    </xf>
    <xf numFmtId="1" fontId="7" fillId="10" borderId="16" xfId="0" applyNumberFormat="1" applyFont="1" applyFill="1" applyBorder="1" applyAlignment="1" applyProtection="1">
      <alignment horizontal="center" vertical="center"/>
    </xf>
    <xf numFmtId="1" fontId="8" fillId="0" borderId="21" xfId="0" applyNumberFormat="1" applyFont="1" applyFill="1" applyBorder="1" applyAlignment="1" applyProtection="1">
      <alignment horizontal="center" vertical="center"/>
    </xf>
    <xf numFmtId="1" fontId="8" fillId="12" borderId="22" xfId="0" applyNumberFormat="1" applyFont="1" applyFill="1" applyBorder="1" applyAlignment="1" applyProtection="1">
      <alignment horizontal="center" vertical="center"/>
    </xf>
    <xf numFmtId="1" fontId="8" fillId="12" borderId="32" xfId="0" applyNumberFormat="1" applyFont="1" applyFill="1" applyBorder="1" applyAlignment="1" applyProtection="1">
      <alignment horizontal="center" vertical="center"/>
    </xf>
    <xf numFmtId="1" fontId="8" fillId="0" borderId="19" xfId="0" applyNumberFormat="1" applyFont="1" applyFill="1" applyBorder="1" applyAlignment="1" applyProtection="1">
      <alignment horizontal="center" vertical="center"/>
    </xf>
    <xf numFmtId="1" fontId="8" fillId="14" borderId="21" xfId="0" applyNumberFormat="1" applyFont="1" applyFill="1" applyBorder="1" applyAlignment="1" applyProtection="1">
      <alignment horizontal="center" vertical="center"/>
    </xf>
    <xf numFmtId="0" fontId="0" fillId="10" borderId="0" xfId="0" applyFill="1" applyProtection="1"/>
    <xf numFmtId="0" fontId="22" fillId="10" borderId="0" xfId="0" applyFont="1" applyFill="1" applyProtection="1"/>
    <xf numFmtId="0" fontId="25" fillId="16" borderId="2" xfId="0" applyFont="1" applyFill="1" applyBorder="1" applyAlignment="1" applyProtection="1">
      <alignment horizontal="center" vertical="center" wrapText="1"/>
    </xf>
    <xf numFmtId="0" fontId="25" fillId="15" borderId="2" xfId="0" applyFont="1" applyFill="1" applyBorder="1" applyAlignment="1" applyProtection="1">
      <alignment horizontal="center" vertical="center" wrapText="1"/>
    </xf>
    <xf numFmtId="0" fontId="25" fillId="7" borderId="2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11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11" borderId="40" xfId="0" applyFont="1" applyFill="1" applyBorder="1" applyAlignment="1">
      <alignment horizontal="center" vertical="center"/>
    </xf>
    <xf numFmtId="0" fontId="25" fillId="4" borderId="2" xfId="0" applyFont="1" applyFill="1" applyBorder="1" applyAlignment="1" applyProtection="1">
      <alignment horizontal="center" vertical="center" wrapText="1"/>
    </xf>
    <xf numFmtId="1" fontId="29" fillId="0" borderId="0" xfId="0" applyNumberFormat="1" applyFont="1" applyAlignment="1">
      <alignment horizontal="left"/>
    </xf>
    <xf numFmtId="0" fontId="0" fillId="13" borderId="0" xfId="0" applyFill="1"/>
    <xf numFmtId="165" fontId="10" fillId="12" borderId="44" xfId="0" applyNumberFormat="1" applyFont="1" applyFill="1" applyBorder="1" applyAlignment="1" applyProtection="1">
      <alignment horizontal="center" vertical="center"/>
    </xf>
    <xf numFmtId="1" fontId="1" fillId="2" borderId="29" xfId="0" applyNumberFormat="1" applyFont="1" applyFill="1" applyBorder="1" applyAlignment="1" applyProtection="1">
      <alignment horizontal="center" vertical="center"/>
    </xf>
    <xf numFmtId="1" fontId="1" fillId="2" borderId="29" xfId="0" applyNumberFormat="1" applyFont="1" applyFill="1" applyBorder="1" applyAlignment="1" applyProtection="1">
      <alignment horizontal="center" vertical="center" wrapText="1"/>
    </xf>
    <xf numFmtId="165" fontId="10" fillId="13" borderId="4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left" vertical="center"/>
      <protection locked="0"/>
    </xf>
    <xf numFmtId="2" fontId="7" fillId="0" borderId="34" xfId="0" applyNumberFormat="1" applyFont="1" applyFill="1" applyBorder="1" applyAlignment="1" applyProtection="1">
      <alignment horizontal="left" vertical="center"/>
      <protection locked="0"/>
    </xf>
    <xf numFmtId="2" fontId="11" fillId="0" borderId="19" xfId="0" applyNumberFormat="1" applyFont="1" applyFill="1" applyBorder="1" applyAlignment="1" applyProtection="1">
      <alignment horizontal="left" vertical="center"/>
      <protection locked="0"/>
    </xf>
    <xf numFmtId="2" fontId="8" fillId="0" borderId="19" xfId="0" applyNumberFormat="1" applyFont="1" applyFill="1" applyBorder="1" applyAlignment="1" applyProtection="1">
      <alignment horizontal="center" vertical="center"/>
      <protection locked="0"/>
    </xf>
    <xf numFmtId="168" fontId="0" fillId="0" borderId="19" xfId="0" applyNumberFormat="1" applyBorder="1" applyAlignment="1">
      <alignment horizontal="center" vertical="center" wrapText="1"/>
    </xf>
    <xf numFmtId="168" fontId="0" fillId="0" borderId="19" xfId="0" applyNumberForma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64" fontId="24" fillId="2" borderId="68" xfId="0" applyNumberFormat="1" applyFont="1" applyFill="1" applyBorder="1" applyAlignment="1" applyProtection="1">
      <alignment horizontal="center" vertical="center"/>
    </xf>
    <xf numFmtId="164" fontId="24" fillId="2" borderId="29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1" fillId="2" borderId="9" xfId="0" applyNumberFormat="1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1" fillId="2" borderId="11" xfId="0" applyNumberFormat="1" applyFont="1" applyFill="1" applyBorder="1" applyAlignment="1" applyProtection="1">
      <alignment horizontal="center" vertical="center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10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14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4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</xf>
    <xf numFmtId="164" fontId="2" fillId="2" borderId="71" xfId="0" applyNumberFormat="1" applyFont="1" applyFill="1" applyBorder="1" applyAlignment="1" applyProtection="1">
      <alignment horizontal="center" vertical="center" wrapText="1"/>
    </xf>
    <xf numFmtId="164" fontId="2" fillId="2" borderId="28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164" fontId="24" fillId="2" borderId="68" xfId="0" applyNumberFormat="1" applyFont="1" applyFill="1" applyBorder="1" applyAlignment="1" applyProtection="1">
      <alignment horizontal="center" vertical="center" wrapText="1"/>
    </xf>
    <xf numFmtId="164" fontId="24" fillId="2" borderId="53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/>
    </xf>
    <xf numFmtId="164" fontId="1" fillId="2" borderId="19" xfId="0" applyNumberFormat="1" applyFont="1" applyFill="1" applyBorder="1" applyAlignment="1" applyProtection="1">
      <alignment horizontal="center" vertical="center"/>
    </xf>
    <xf numFmtId="164" fontId="26" fillId="2" borderId="12" xfId="0" applyNumberFormat="1" applyFont="1" applyFill="1" applyBorder="1" applyAlignment="1" applyProtection="1">
      <alignment horizontal="center" vertical="center" wrapText="1"/>
    </xf>
    <xf numFmtId="164" fontId="26" fillId="2" borderId="53" xfId="0" applyNumberFormat="1" applyFont="1" applyFill="1" applyBorder="1" applyAlignment="1" applyProtection="1">
      <alignment horizontal="center" vertical="center" wrapText="1"/>
    </xf>
    <xf numFmtId="164" fontId="26" fillId="2" borderId="29" xfId="0" applyNumberFormat="1" applyFont="1" applyFill="1" applyBorder="1" applyAlignment="1" applyProtection="1">
      <alignment horizontal="center" vertical="center" wrapText="1"/>
    </xf>
    <xf numFmtId="4" fontId="9" fillId="0" borderId="51" xfId="0" applyNumberFormat="1" applyFont="1" applyFill="1" applyBorder="1" applyAlignment="1" applyProtection="1">
      <alignment horizontal="center" vertical="center" wrapText="1"/>
      <protection locked="0"/>
    </xf>
    <xf numFmtId="1" fontId="8" fillId="14" borderId="12" xfId="0" applyNumberFormat="1" applyFont="1" applyFill="1" applyBorder="1" applyAlignment="1" applyProtection="1">
      <alignment horizontal="center" vertical="center"/>
    </xf>
    <xf numFmtId="1" fontId="8" fillId="14" borderId="29" xfId="0" applyNumberFormat="1" applyFont="1" applyFill="1" applyBorder="1" applyAlignment="1" applyProtection="1">
      <alignment horizontal="center" vertical="center"/>
    </xf>
    <xf numFmtId="165" fontId="10" fillId="14" borderId="59" xfId="0" applyNumberFormat="1" applyFont="1" applyFill="1" applyBorder="1" applyAlignment="1" applyProtection="1">
      <alignment horizontal="center" vertical="center"/>
    </xf>
    <xf numFmtId="165" fontId="10" fillId="14" borderId="60" xfId="0" applyNumberFormat="1" applyFont="1" applyFill="1" applyBorder="1" applyAlignment="1" applyProtection="1">
      <alignment horizontal="center" vertical="center"/>
    </xf>
    <xf numFmtId="1" fontId="1" fillId="2" borderId="47" xfId="0" applyNumberFormat="1" applyFont="1" applyFill="1" applyBorder="1" applyAlignment="1" applyProtection="1">
      <alignment horizontal="center" vertical="center" wrapText="1"/>
    </xf>
    <xf numFmtId="1" fontId="1" fillId="2" borderId="7" xfId="0" applyNumberFormat="1" applyFont="1" applyFill="1" applyBorder="1" applyAlignment="1" applyProtection="1">
      <alignment horizontal="center" vertical="center" wrapText="1"/>
    </xf>
    <xf numFmtId="1" fontId="1" fillId="2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</xf>
    <xf numFmtId="1" fontId="1" fillId="2" borderId="7" xfId="0" applyNumberFormat="1" applyFont="1" applyFill="1" applyBorder="1" applyAlignment="1" applyProtection="1">
      <alignment horizontal="center" vertical="center"/>
    </xf>
    <xf numFmtId="1" fontId="1" fillId="2" borderId="58" xfId="0" applyNumberFormat="1" applyFont="1" applyFill="1" applyBorder="1" applyAlignment="1" applyProtection="1">
      <alignment horizontal="center" vertical="center"/>
    </xf>
    <xf numFmtId="1" fontId="1" fillId="2" borderId="13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4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9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7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8" fillId="14" borderId="10" xfId="0" applyNumberFormat="1" applyFont="1" applyFill="1" applyBorder="1" applyAlignment="1" applyProtection="1">
      <alignment horizontal="center" vertical="center"/>
    </xf>
    <xf numFmtId="1" fontId="8" fillId="14" borderId="28" xfId="0" applyNumberFormat="1" applyFont="1" applyFill="1" applyBorder="1" applyAlignment="1" applyProtection="1">
      <alignment horizontal="center" vertical="center"/>
    </xf>
    <xf numFmtId="165" fontId="10" fillId="14" borderId="61" xfId="0" applyNumberFormat="1" applyFont="1" applyFill="1" applyBorder="1" applyAlignment="1" applyProtection="1">
      <alignment horizontal="center" vertical="center"/>
    </xf>
    <xf numFmtId="1" fontId="30" fillId="2" borderId="47" xfId="0" applyNumberFormat="1" applyFont="1" applyFill="1" applyBorder="1" applyAlignment="1" applyProtection="1">
      <alignment horizontal="center" vertical="center" wrapText="1"/>
    </xf>
    <xf numFmtId="1" fontId="31" fillId="2" borderId="58" xfId="0" applyNumberFormat="1" applyFont="1" applyFill="1" applyBorder="1" applyAlignment="1" applyProtection="1">
      <alignment horizontal="center" vertical="center" wrapText="1"/>
    </xf>
    <xf numFmtId="1" fontId="1" fillId="2" borderId="48" xfId="0" applyNumberFormat="1" applyFont="1" applyFill="1" applyBorder="1" applyAlignment="1" applyProtection="1">
      <alignment horizontal="center" vertical="center"/>
    </xf>
    <xf numFmtId="1" fontId="1" fillId="2" borderId="78" xfId="0" applyNumberFormat="1" applyFont="1" applyFill="1" applyBorder="1" applyAlignment="1" applyProtection="1">
      <alignment horizontal="center" vertical="center"/>
    </xf>
    <xf numFmtId="1" fontId="1" fillId="2" borderId="80" xfId="0" applyNumberFormat="1" applyFont="1" applyFill="1" applyBorder="1" applyAlignment="1" applyProtection="1">
      <alignment horizontal="center" vertical="center"/>
    </xf>
    <xf numFmtId="1" fontId="8" fillId="13" borderId="62" xfId="0" applyNumberFormat="1" applyFont="1" applyFill="1" applyBorder="1" applyAlignment="1" applyProtection="1">
      <alignment horizontal="center" vertical="center"/>
      <protection locked="0"/>
    </xf>
    <xf numFmtId="1" fontId="8" fillId="13" borderId="64" xfId="0" applyNumberFormat="1" applyFont="1" applyFill="1" applyBorder="1" applyAlignment="1" applyProtection="1">
      <alignment horizontal="center" vertical="center"/>
      <protection locked="0"/>
    </xf>
    <xf numFmtId="1" fontId="8" fillId="13" borderId="63" xfId="0" applyNumberFormat="1" applyFont="1" applyFill="1" applyBorder="1" applyAlignment="1" applyProtection="1">
      <alignment horizontal="center" vertical="center"/>
      <protection locked="0"/>
    </xf>
    <xf numFmtId="1" fontId="1" fillId="2" borderId="58" xfId="0" applyNumberFormat="1" applyFont="1" applyFill="1" applyBorder="1" applyAlignment="1" applyProtection="1">
      <alignment horizontal="center" vertical="center" wrapText="1"/>
    </xf>
    <xf numFmtId="1" fontId="1" fillId="2" borderId="54" xfId="0" applyNumberFormat="1" applyFont="1" applyFill="1" applyBorder="1" applyAlignment="1" applyProtection="1">
      <alignment horizontal="center" vertical="center" wrapText="1"/>
    </xf>
    <xf numFmtId="1" fontId="1" fillId="2" borderId="78" xfId="0" applyNumberFormat="1" applyFont="1" applyFill="1" applyBorder="1" applyAlignment="1" applyProtection="1">
      <alignment horizontal="center" vertical="center" wrapText="1"/>
    </xf>
    <xf numFmtId="1" fontId="1" fillId="2" borderId="79" xfId="0" applyNumberFormat="1" applyFont="1" applyFill="1" applyBorder="1" applyAlignment="1" applyProtection="1">
      <alignment horizontal="center" vertical="center" wrapText="1"/>
    </xf>
    <xf numFmtId="1" fontId="1" fillId="2" borderId="80" xfId="0" applyNumberFormat="1" applyFont="1" applyFill="1" applyBorder="1" applyAlignment="1" applyProtection="1">
      <alignment horizontal="center" vertical="center" wrapText="1"/>
    </xf>
    <xf numFmtId="1" fontId="8" fillId="0" borderId="72" xfId="0" applyNumberFormat="1" applyFont="1" applyFill="1" applyBorder="1" applyAlignment="1" applyProtection="1">
      <alignment horizontal="center" vertical="center"/>
      <protection locked="0"/>
    </xf>
    <xf numFmtId="1" fontId="8" fillId="0" borderId="73" xfId="0" applyNumberFormat="1" applyFont="1" applyFill="1" applyBorder="1" applyAlignment="1" applyProtection="1">
      <alignment horizontal="center" vertical="center"/>
      <protection locked="0"/>
    </xf>
    <xf numFmtId="1" fontId="8" fillId="0" borderId="74" xfId="0" applyNumberFormat="1" applyFont="1" applyFill="1" applyBorder="1" applyAlignment="1" applyProtection="1">
      <alignment horizontal="center" vertical="center"/>
      <protection locked="0"/>
    </xf>
    <xf numFmtId="1" fontId="8" fillId="13" borderId="62" xfId="0" applyNumberFormat="1" applyFont="1" applyFill="1" applyBorder="1" applyAlignment="1" applyProtection="1">
      <alignment horizontal="center" vertical="center" wrapText="1"/>
      <protection locked="0"/>
    </xf>
    <xf numFmtId="1" fontId="8" fillId="13" borderId="64" xfId="0" applyNumberFormat="1" applyFont="1" applyFill="1" applyBorder="1" applyAlignment="1" applyProtection="1">
      <alignment horizontal="center" vertical="center" wrapText="1"/>
      <protection locked="0"/>
    </xf>
    <xf numFmtId="1" fontId="8" fillId="13" borderId="63" xfId="0" applyNumberFormat="1" applyFont="1" applyFill="1" applyBorder="1" applyAlignment="1" applyProtection="1">
      <alignment horizontal="center" vertical="center" wrapText="1"/>
      <protection locked="0"/>
    </xf>
    <xf numFmtId="1" fontId="8" fillId="13" borderId="75" xfId="0" applyNumberFormat="1" applyFont="1" applyFill="1" applyBorder="1" applyAlignment="1" applyProtection="1">
      <alignment horizontal="center" vertical="center"/>
      <protection locked="0"/>
    </xf>
    <xf numFmtId="1" fontId="8" fillId="13" borderId="76" xfId="0" applyNumberFormat="1" applyFont="1" applyFill="1" applyBorder="1" applyAlignment="1" applyProtection="1">
      <alignment horizontal="center" vertical="center"/>
      <protection locked="0"/>
    </xf>
    <xf numFmtId="1" fontId="8" fillId="13" borderId="77" xfId="0" applyNumberFormat="1" applyFont="1" applyFill="1" applyBorder="1" applyAlignment="1" applyProtection="1">
      <alignment horizontal="center" vertical="center"/>
      <protection locked="0"/>
    </xf>
    <xf numFmtId="165" fontId="10" fillId="14" borderId="12" xfId="0" applyNumberFormat="1" applyFont="1" applyFill="1" applyBorder="1" applyAlignment="1" applyProtection="1">
      <alignment horizontal="center" vertical="center"/>
    </xf>
    <xf numFmtId="165" fontId="10" fillId="14" borderId="29" xfId="0" applyNumberFormat="1" applyFont="1" applyFill="1" applyBorder="1" applyAlignment="1" applyProtection="1">
      <alignment horizontal="center" vertical="center"/>
    </xf>
    <xf numFmtId="165" fontId="6" fillId="14" borderId="11" xfId="0" applyNumberFormat="1" applyFont="1" applyFill="1" applyBorder="1" applyAlignment="1" applyProtection="1">
      <alignment horizontal="center" vertical="center"/>
    </xf>
    <xf numFmtId="165" fontId="6" fillId="14" borderId="57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22" fillId="14" borderId="19" xfId="0" applyFont="1" applyFill="1" applyBorder="1" applyAlignment="1" applyProtection="1">
      <alignment horizontal="center"/>
    </xf>
    <xf numFmtId="165" fontId="10" fillId="14" borderId="39" xfId="0" applyNumberFormat="1" applyFont="1" applyFill="1" applyBorder="1" applyAlignment="1" applyProtection="1">
      <alignment horizontal="center" vertical="center"/>
    </xf>
    <xf numFmtId="165" fontId="10" fillId="14" borderId="41" xfId="0" applyNumberFormat="1" applyFont="1" applyFill="1" applyBorder="1" applyAlignment="1" applyProtection="1">
      <alignment horizontal="center" vertical="center"/>
    </xf>
    <xf numFmtId="164" fontId="23" fillId="3" borderId="2" xfId="0" applyNumberFormat="1" applyFont="1" applyFill="1" applyBorder="1" applyAlignment="1" applyProtection="1">
      <alignment horizontal="center" vertical="center" wrapText="1"/>
    </xf>
    <xf numFmtId="164" fontId="23" fillId="3" borderId="10" xfId="0" applyNumberFormat="1" applyFont="1" applyFill="1" applyBorder="1" applyAlignment="1" applyProtection="1">
      <alignment horizontal="center" vertical="center"/>
    </xf>
    <xf numFmtId="1" fontId="8" fillId="0" borderId="62" xfId="0" applyNumberFormat="1" applyFont="1" applyFill="1" applyBorder="1" applyAlignment="1" applyProtection="1">
      <alignment horizontal="center" vertical="center"/>
      <protection locked="0"/>
    </xf>
    <xf numFmtId="1" fontId="8" fillId="0" borderId="64" xfId="0" applyNumberFormat="1" applyFont="1" applyFill="1" applyBorder="1" applyAlignment="1" applyProtection="1">
      <alignment horizontal="center" vertical="center"/>
      <protection locked="0"/>
    </xf>
    <xf numFmtId="1" fontId="8" fillId="0" borderId="63" xfId="0" applyNumberFormat="1" applyFont="1" applyFill="1" applyBorder="1" applyAlignment="1" applyProtection="1">
      <alignment horizontal="center" vertical="center"/>
      <protection locked="0"/>
    </xf>
    <xf numFmtId="0" fontId="17" fillId="11" borderId="30" xfId="0" applyFont="1" applyFill="1" applyBorder="1" applyAlignment="1">
      <alignment horizontal="left" vertical="center"/>
    </xf>
    <xf numFmtId="0" fontId="17" fillId="11" borderId="40" xfId="0" applyFont="1" applyFill="1" applyBorder="1" applyAlignment="1">
      <alignment horizontal="left" vertical="center"/>
    </xf>
  </cellXfs>
  <cellStyles count="1">
    <cellStyle name="Normal" xfId="0" builtinId="0"/>
  </cellStyles>
  <dxfs count="1041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00B0F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253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4588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3728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113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1</xdr:row>
      <xdr:rowOff>545465</xdr:rowOff>
    </xdr:to>
    <xdr:pic>
      <xdr:nvPicPr>
        <xdr:cNvPr id="6" name="Image 5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114300"/>
          <a:ext cx="1238250" cy="8883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45732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45732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45446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45446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45446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2934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29</xdr:row>
      <xdr:rowOff>0</xdr:rowOff>
    </xdr:from>
    <xdr:to>
      <xdr:col>16</xdr:col>
      <xdr:colOff>371475</xdr:colOff>
      <xdr:row>30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592300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104775</xdr:colOff>
      <xdr:row>30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611475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29</xdr:row>
      <xdr:rowOff>0</xdr:rowOff>
    </xdr:from>
    <xdr:to>
      <xdr:col>14</xdr:col>
      <xdr:colOff>371475</xdr:colOff>
      <xdr:row>30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944475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29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21125" y="86010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383982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24110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16</xdr:col>
      <xdr:colOff>0</xdr:colOff>
      <xdr:row>42</xdr:row>
      <xdr:rowOff>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13839825" y="121539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2411075" y="121539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294447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12204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2411075" y="121539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662112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2411075" y="121539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383982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535430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124110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12944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66211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1294447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4592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12204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150876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153543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1535430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12411075" y="121539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56114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158781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1662112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12411075" y="121539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170878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1662112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124110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4792325" y="129540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138969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182403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138969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182403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3896975" y="129540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12172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16440150" y="12954000"/>
          <a:ext cx="25955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13363575" y="129540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05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13363575" y="129540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19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340" name="Image 339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114300"/>
          <a:ext cx="1239612" cy="9169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29</xdr:row>
      <xdr:rowOff>0</xdr:rowOff>
    </xdr:from>
    <xdr:to>
      <xdr:col>16</xdr:col>
      <xdr:colOff>371475</xdr:colOff>
      <xdr:row>30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592300" y="89058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104775</xdr:colOff>
      <xdr:row>30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611475" y="89058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29</xdr:row>
      <xdr:rowOff>0</xdr:rowOff>
    </xdr:from>
    <xdr:to>
      <xdr:col>14</xdr:col>
      <xdr:colOff>371475</xdr:colOff>
      <xdr:row>30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944475" y="89058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29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21125" y="89058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383982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2411075" y="124587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16</xdr:col>
      <xdr:colOff>0</xdr:colOff>
      <xdr:row>42</xdr:row>
      <xdr:rowOff>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13839825" y="124587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294447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12204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6621125" y="124587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383982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12411075" y="124587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1294447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12204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16621125" y="124587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16621125" y="124587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12411075" y="124587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29</xdr:row>
      <xdr:rowOff>0</xdr:rowOff>
    </xdr:from>
    <xdr:to>
      <xdr:col>16</xdr:col>
      <xdr:colOff>371475</xdr:colOff>
      <xdr:row>30</xdr:row>
      <xdr:rowOff>0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5773400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104775</xdr:colOff>
      <xdr:row>30</xdr:row>
      <xdr:rowOff>0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16925925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29</xdr:row>
      <xdr:rowOff>0</xdr:rowOff>
    </xdr:from>
    <xdr:to>
      <xdr:col>14</xdr:col>
      <xdr:colOff>371475</xdr:colOff>
      <xdr:row>30</xdr:row>
      <xdr:rowOff>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14125575" y="86010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29</xdr:row>
      <xdr:rowOff>0</xdr:rowOff>
    </xdr:from>
    <xdr:ext cx="104775" cy="209550"/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18468975" y="86010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55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502092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16</xdr:col>
      <xdr:colOff>0</xdr:colOff>
      <xdr:row>42</xdr:row>
      <xdr:rowOff>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5020925" y="121539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11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319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412557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24015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53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354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6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6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6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65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66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67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70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7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75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77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1502092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82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9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94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9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398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402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403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1412557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124015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413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421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422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3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34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437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51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70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71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74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1502092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16668750" y="121539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9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9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9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94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9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49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50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141255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503" name="Text Box 4"/>
        <xdr:cNvSpPr txBox="1">
          <a:spLocks noChangeArrowheads="1"/>
        </xdr:cNvSpPr>
      </xdr:nvSpPr>
      <xdr:spPr bwMode="auto">
        <a:xfrm>
          <a:off x="184689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14125575" y="121539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505" name="Text Box 4"/>
        <xdr:cNvSpPr txBox="1">
          <a:spLocks noChangeArrowheads="1"/>
        </xdr:cNvSpPr>
      </xdr:nvSpPr>
      <xdr:spPr bwMode="auto">
        <a:xfrm>
          <a:off x="15773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124015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507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509" name="Text Box 4"/>
        <xdr:cNvSpPr txBox="1">
          <a:spLocks noChangeArrowheads="1"/>
        </xdr:cNvSpPr>
      </xdr:nvSpPr>
      <xdr:spPr bwMode="auto">
        <a:xfrm>
          <a:off x="164020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10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13" name="Text Box 4"/>
        <xdr:cNvSpPr txBox="1">
          <a:spLocks noChangeArrowheads="1"/>
        </xdr:cNvSpPr>
      </xdr:nvSpPr>
      <xdr:spPr bwMode="auto">
        <a:xfrm>
          <a:off x="166687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1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2381</xdr:colOff>
      <xdr:row>42</xdr:row>
      <xdr:rowOff>0</xdr:rowOff>
    </xdr:to>
    <xdr:sp macro="" textlink="">
      <xdr:nvSpPr>
        <xdr:cNvPr id="521" name="Text Box 4"/>
        <xdr:cNvSpPr txBox="1">
          <a:spLocks noChangeArrowheads="1"/>
        </xdr:cNvSpPr>
      </xdr:nvSpPr>
      <xdr:spPr bwMode="auto">
        <a:xfrm>
          <a:off x="16668750" y="121539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522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16925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34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35" name="Text Box 4"/>
        <xdr:cNvSpPr txBox="1">
          <a:spLocks noChangeArrowheads="1"/>
        </xdr:cNvSpPr>
      </xdr:nvSpPr>
      <xdr:spPr bwMode="auto">
        <a:xfrm>
          <a:off x="171926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2381</xdr:colOff>
      <xdr:row>42</xdr:row>
      <xdr:rowOff>0</xdr:rowOff>
    </xdr:to>
    <xdr:sp macro="" textlink="">
      <xdr:nvSpPr>
        <xdr:cNvPr id="538" name="Text Box 4"/>
        <xdr:cNvSpPr txBox="1">
          <a:spLocks noChangeArrowheads="1"/>
        </xdr:cNvSpPr>
      </xdr:nvSpPr>
      <xdr:spPr bwMode="auto">
        <a:xfrm>
          <a:off x="13592175" y="12153900"/>
          <a:ext cx="2690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3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49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51" name="Text Box 4"/>
        <xdr:cNvSpPr txBox="1">
          <a:spLocks noChangeArrowheads="1"/>
        </xdr:cNvSpPr>
      </xdr:nvSpPr>
      <xdr:spPr bwMode="auto">
        <a:xfrm>
          <a:off x="189357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554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150209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569" name="Text Box 4"/>
        <xdr:cNvSpPr txBox="1">
          <a:spLocks noChangeArrowheads="1"/>
        </xdr:cNvSpPr>
      </xdr:nvSpPr>
      <xdr:spPr bwMode="auto">
        <a:xfrm>
          <a:off x="184689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570" name="Text Box 4"/>
        <xdr:cNvSpPr txBox="1">
          <a:spLocks noChangeArrowheads="1"/>
        </xdr:cNvSpPr>
      </xdr:nvSpPr>
      <xdr:spPr bwMode="auto">
        <a:xfrm>
          <a:off x="135921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572" name="Image 571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7425" y="114300"/>
          <a:ext cx="1239612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5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8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9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2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3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186690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754225" y="91249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944975" y="91249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506325" y="91249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887825" y="74104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23253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34588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13728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51733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16681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2934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07156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571500</xdr:colOff>
      <xdr:row>0</xdr:row>
      <xdr:rowOff>114300</xdr:rowOff>
    </xdr:from>
    <xdr:to>
      <xdr:col>17</xdr:col>
      <xdr:colOff>371702</xdr:colOff>
      <xdr:row>1</xdr:row>
      <xdr:rowOff>545465</xdr:rowOff>
    </xdr:to>
    <xdr:pic>
      <xdr:nvPicPr>
        <xdr:cNvPr id="15" name="Image 14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14300"/>
          <a:ext cx="1238250" cy="8883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20491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3315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10966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3392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3392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3392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3658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3658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3658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3658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4316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4316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4316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4582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4582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4582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35540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16211550" y="123825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2411075" y="123825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13839825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16621125" y="126968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2411075" y="126968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4792325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18240375" y="126968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13363575" y="126968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792325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240375" y="126968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363575" y="126968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6" name="Image 5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114300"/>
          <a:ext cx="1239612" cy="8883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844040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253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4588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3728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113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23253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34588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13728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45732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23253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34588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13728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45732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16681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2934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07156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3011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32778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39350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42017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43065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29444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62115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43065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29444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62115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2944475" y="123825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43065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122045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46780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46780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46780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149447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49447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49447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494472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35540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4944725" y="123825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12411075" y="123825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152019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54686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154686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5468600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35540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6211550" y="123825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12411075" y="123825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164115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16678275" y="12382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13839825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6621125" y="126968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2411075" y="126968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47923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82403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33635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112" name="Image 111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114300"/>
          <a:ext cx="1239612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29</xdr:row>
      <xdr:rowOff>0</xdr:rowOff>
    </xdr:from>
    <xdr:to>
      <xdr:col>16</xdr:col>
      <xdr:colOff>371475</xdr:colOff>
      <xdr:row>29</xdr:row>
      <xdr:rowOff>209550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253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104775</xdr:colOff>
      <xdr:row>29</xdr:row>
      <xdr:rowOff>209550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4588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29</xdr:row>
      <xdr:rowOff>0</xdr:rowOff>
    </xdr:from>
    <xdr:to>
      <xdr:col>14</xdr:col>
      <xdr:colOff>371475</xdr:colOff>
      <xdr:row>29</xdr:row>
      <xdr:rowOff>209550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372850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29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11325" y="86106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23253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34588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13728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441132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24872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36207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15347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47351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24872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36207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15347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47351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24872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620750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15347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4735175" y="127539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34493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21824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62972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34493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21824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62972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34493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21824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629727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2182475" y="1315402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34493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10966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35255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35255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35255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37922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37922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37922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13792200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44494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44494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144494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4716125" y="131540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15163800" y="12582525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37731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15163800" y="12582525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37731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15163800" y="12582525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37731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16</xdr:col>
      <xdr:colOff>0</xdr:colOff>
      <xdr:row>42</xdr:row>
      <xdr:rowOff>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3773150" y="1258252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15163800" y="12582525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2411075" y="125825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1452562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29444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643062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452562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29444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1643062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12944475" y="1258252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1452562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12204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48971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148971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48971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151638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151638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151638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516380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37731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5163800" y="12582525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2411075" y="12582525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54209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5687675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37731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6430625" y="125825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12411075" y="12582525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166306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6897350" y="125825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1383982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5354300" y="124587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12411075" y="124587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2944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66211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12944475" y="124587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4592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112204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150876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1535430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15354300" y="12458700"/>
          <a:ext cx="2595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56114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1587817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16621125" y="124587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12411075" y="124587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170878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3839825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16621125" y="124587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12411075" y="124587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16821150" y="12458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266700</xdr:colOff>
      <xdr:row>41</xdr:row>
      <xdr:rowOff>0</xdr:rowOff>
    </xdr:from>
    <xdr:to>
      <xdr:col>18</xdr:col>
      <xdr:colOff>371475</xdr:colOff>
      <xdr:row>42</xdr:row>
      <xdr:rowOff>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523875</xdr:colOff>
      <xdr:row>42</xdr:row>
      <xdr:rowOff>0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4792325" y="129540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17</xdr:col>
      <xdr:colOff>373856</xdr:colOff>
      <xdr:row>42</xdr:row>
      <xdr:rowOff>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16440150" y="12954000"/>
          <a:ext cx="107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138969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182403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104775</xdr:colOff>
      <xdr:row>42</xdr:row>
      <xdr:rowOff>0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266700</xdr:colOff>
      <xdr:row>41</xdr:row>
      <xdr:rowOff>0</xdr:rowOff>
    </xdr:from>
    <xdr:to>
      <xdr:col>14</xdr:col>
      <xdr:colOff>371475</xdr:colOff>
      <xdr:row>42</xdr:row>
      <xdr:rowOff>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138969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266700</xdr:colOff>
      <xdr:row>41</xdr:row>
      <xdr:rowOff>0</xdr:rowOff>
    </xdr:from>
    <xdr:ext cx="104775" cy="209550"/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1824037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266700</xdr:colOff>
      <xdr:row>41</xdr:row>
      <xdr:rowOff>0</xdr:rowOff>
    </xdr:from>
    <xdr:to>
      <xdr:col>14</xdr:col>
      <xdr:colOff>523875</xdr:colOff>
      <xdr:row>42</xdr:row>
      <xdr:rowOff>0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3896975" y="12954000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266700</xdr:colOff>
      <xdr:row>41</xdr:row>
      <xdr:rowOff>0</xdr:rowOff>
    </xdr:from>
    <xdr:to>
      <xdr:col>16</xdr:col>
      <xdr:colOff>371475</xdr:colOff>
      <xdr:row>42</xdr:row>
      <xdr:rowOff>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55448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41</xdr:row>
      <xdr:rowOff>0</xdr:rowOff>
    </xdr:from>
    <xdr:to>
      <xdr:col>12</xdr:col>
      <xdr:colOff>371475</xdr:colOff>
      <xdr:row>42</xdr:row>
      <xdr:rowOff>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21729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0</xdr:rowOff>
    </xdr:from>
    <xdr:ext cx="104775" cy="209550"/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161734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41</xdr:row>
      <xdr:rowOff>0</xdr:rowOff>
    </xdr:from>
    <xdr:ext cx="104775" cy="209550"/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1644015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41</xdr:row>
      <xdr:rowOff>0</xdr:rowOff>
    </xdr:from>
    <xdr:to>
      <xdr:col>18</xdr:col>
      <xdr:colOff>2380</xdr:colOff>
      <xdr:row>42</xdr:row>
      <xdr:rowOff>0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16440150" y="12954000"/>
          <a:ext cx="25955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13363575" y="129540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41</xdr:row>
      <xdr:rowOff>0</xdr:rowOff>
    </xdr:from>
    <xdr:ext cx="104775" cy="209550"/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6697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5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266700</xdr:colOff>
      <xdr:row>41</xdr:row>
      <xdr:rowOff>0</xdr:rowOff>
    </xdr:from>
    <xdr:ext cx="104775" cy="209550"/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169640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14</xdr:col>
      <xdr:colOff>2382</xdr:colOff>
      <xdr:row>42</xdr:row>
      <xdr:rowOff>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13363575" y="12954000"/>
          <a:ext cx="26908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266700</xdr:colOff>
      <xdr:row>41</xdr:row>
      <xdr:rowOff>0</xdr:rowOff>
    </xdr:from>
    <xdr:ext cx="104775" cy="209550"/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87071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4792325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18240375" y="129540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13363575" y="129540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344" name="Image 343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114300"/>
          <a:ext cx="1239612" cy="9169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3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4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5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18440400" y="129540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266700</xdr:colOff>
      <xdr:row>36</xdr:row>
      <xdr:rowOff>0</xdr:rowOff>
    </xdr:from>
    <xdr:to>
      <xdr:col>20</xdr:col>
      <xdr:colOff>368754</xdr:colOff>
      <xdr:row>36</xdr:row>
      <xdr:rowOff>200025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487150" y="8420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152400</xdr:colOff>
      <xdr:row>0</xdr:row>
      <xdr:rowOff>152400</xdr:rowOff>
    </xdr:from>
    <xdr:to>
      <xdr:col>20</xdr:col>
      <xdr:colOff>1245823</xdr:colOff>
      <xdr:row>2</xdr:row>
      <xdr:rowOff>12065</xdr:rowOff>
    </xdr:to>
    <xdr:pic>
      <xdr:nvPicPr>
        <xdr:cNvPr id="5" name="Image 4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52400"/>
          <a:ext cx="1238250" cy="888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3839825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621125" y="12696825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411075" y="12696825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70758</xdr:colOff>
      <xdr:row>2</xdr:row>
      <xdr:rowOff>2540</xdr:rowOff>
    </xdr:to>
    <xdr:pic>
      <xdr:nvPicPr>
        <xdr:cNvPr id="6" name="Image 5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114300"/>
          <a:ext cx="1239611" cy="8883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6821150" y="126968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47923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24037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3635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23" name="Image 22" descr="Logo quad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114300"/>
          <a:ext cx="1239612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84404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383982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621125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411075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70758</xdr:colOff>
      <xdr:row>2</xdr:row>
      <xdr:rowOff>2540</xdr:rowOff>
    </xdr:to>
    <xdr:pic>
      <xdr:nvPicPr>
        <xdr:cNvPr id="6" name="Image 5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114300"/>
          <a:ext cx="1239611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682115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47828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230850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354050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70758</xdr:colOff>
      <xdr:row>2</xdr:row>
      <xdr:rowOff>2540</xdr:rowOff>
    </xdr:to>
    <xdr:pic>
      <xdr:nvPicPr>
        <xdr:cNvPr id="23" name="Image 22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0" y="114300"/>
          <a:ext cx="1242333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47828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18230850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13354050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40" name="Image 39" descr="Logo quad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0" y="114300"/>
          <a:ext cx="1239612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7828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230850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354050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70758</xdr:colOff>
      <xdr:row>2</xdr:row>
      <xdr:rowOff>2540</xdr:rowOff>
    </xdr:to>
    <xdr:pic>
      <xdr:nvPicPr>
        <xdr:cNvPr id="6" name="Image 5" descr="Logo quadr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0" y="114300"/>
          <a:ext cx="1242333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15</xdr:col>
      <xdr:colOff>266700</xdr:colOff>
      <xdr:row>41</xdr:row>
      <xdr:rowOff>0</xdr:rowOff>
    </xdr:from>
    <xdr:to>
      <xdr:col>15</xdr:col>
      <xdr:colOff>371475</xdr:colOff>
      <xdr:row>42</xdr:row>
      <xdr:rowOff>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4782800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41</xdr:row>
      <xdr:rowOff>0</xdr:rowOff>
    </xdr:from>
    <xdr:to>
      <xdr:col>19</xdr:col>
      <xdr:colOff>368754</xdr:colOff>
      <xdr:row>42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230850" y="12153900"/>
          <a:ext cx="1020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266700</xdr:colOff>
      <xdr:row>41</xdr:row>
      <xdr:rowOff>0</xdr:rowOff>
    </xdr:from>
    <xdr:to>
      <xdr:col>13</xdr:col>
      <xdr:colOff>373857</xdr:colOff>
      <xdr:row>42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3354050" y="12153900"/>
          <a:ext cx="10715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571500</xdr:colOff>
      <xdr:row>0</xdr:row>
      <xdr:rowOff>114300</xdr:rowOff>
    </xdr:from>
    <xdr:to>
      <xdr:col>20</xdr:col>
      <xdr:colOff>68037</xdr:colOff>
      <xdr:row>2</xdr:row>
      <xdr:rowOff>2540</xdr:rowOff>
    </xdr:to>
    <xdr:pic>
      <xdr:nvPicPr>
        <xdr:cNvPr id="23" name="Image 22" descr="Logo quad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0" y="114300"/>
          <a:ext cx="1239612" cy="612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41</xdr:row>
      <xdr:rowOff>0</xdr:rowOff>
    </xdr:from>
    <xdr:ext cx="104775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8430875" y="121539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9"/>
  <sheetViews>
    <sheetView zoomScale="70" zoomScaleNormal="70" workbookViewId="0">
      <selection activeCell="G7" sqref="G7"/>
    </sheetView>
  </sheetViews>
  <sheetFormatPr baseColWidth="10" defaultColWidth="11.5703125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5703125" style="91"/>
  </cols>
  <sheetData>
    <row r="1" spans="1:35" s="44" customFormat="1" ht="36" customHeight="1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  <c r="X1" s="201"/>
      <c r="Y1" s="201"/>
      <c r="Z1" s="201"/>
      <c r="AA1" s="201"/>
      <c r="AB1" s="45"/>
      <c r="AC1" s="45"/>
    </row>
    <row r="2" spans="1:35" s="44" customFormat="1" ht="45" customHeight="1">
      <c r="A2" s="204" t="s">
        <v>43</v>
      </c>
      <c r="B2" s="205"/>
      <c r="C2" s="205"/>
      <c r="D2" s="205"/>
      <c r="E2" s="205"/>
      <c r="F2" s="128"/>
      <c r="G2" s="83"/>
      <c r="H2" s="83"/>
      <c r="I2" s="83"/>
      <c r="J2" s="83"/>
      <c r="K2" s="83"/>
      <c r="L2" s="83"/>
      <c r="M2" s="84"/>
      <c r="N2" s="83"/>
      <c r="O2" s="73"/>
      <c r="P2" s="73"/>
      <c r="Q2" s="142"/>
      <c r="R2" s="142"/>
      <c r="S2" s="73"/>
      <c r="T2" s="73"/>
      <c r="U2" s="202"/>
      <c r="V2" s="202"/>
      <c r="W2" s="202"/>
      <c r="X2" s="203"/>
      <c r="Y2" s="203"/>
      <c r="Z2" s="203"/>
      <c r="AA2" s="203"/>
      <c r="AB2" s="45"/>
      <c r="AC2" s="45"/>
    </row>
    <row r="3" spans="1:35">
      <c r="U3" s="86"/>
      <c r="V3" s="90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1:35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35" ht="56.2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35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35" ht="23.25">
      <c r="A7" s="98" t="s">
        <v>10</v>
      </c>
      <c r="B7" s="100"/>
      <c r="C7" s="99">
        <f>IF(N7="","",SUM(N7,P7,R7,T7))</f>
        <v>4</v>
      </c>
      <c r="D7" s="4">
        <f t="shared" ref="D7:D41" si="0">IF(C7="","",RANK(C7,$C$7:$C$41,1))</f>
        <v>1</v>
      </c>
      <c r="E7" s="5"/>
      <c r="F7" s="129">
        <v>1</v>
      </c>
      <c r="G7" s="7" t="s">
        <v>62</v>
      </c>
      <c r="H7" s="8" t="s">
        <v>63</v>
      </c>
      <c r="I7" s="34">
        <v>2000</v>
      </c>
      <c r="J7" s="9">
        <v>84</v>
      </c>
      <c r="K7" s="10" t="s">
        <v>64</v>
      </c>
      <c r="L7" s="6" t="s">
        <v>11</v>
      </c>
      <c r="M7" s="51">
        <v>100</v>
      </c>
      <c r="N7" s="145">
        <f t="shared" ref="N7:N41" si="1">IF(M7="","",RANK(M7,$M$7:$M$41,0))</f>
        <v>1</v>
      </c>
      <c r="O7" s="53">
        <v>20</v>
      </c>
      <c r="P7" s="145">
        <f t="shared" ref="P7:P41" si="2">IF(O7="","",RANK(O7,$O$7:$O$41,0))</f>
        <v>1</v>
      </c>
      <c r="Q7" s="147">
        <v>160</v>
      </c>
      <c r="R7" s="145">
        <f>IF(Q7="","",RANK(Q7,$Q$7:$Q$41,1))</f>
        <v>1</v>
      </c>
      <c r="S7" s="55">
        <v>40</v>
      </c>
      <c r="T7" s="145">
        <f>IF(S7="","",RANK(S7,$S$7:$S$41,0))</f>
        <v>1</v>
      </c>
      <c r="U7" s="88">
        <f>SUM(J7*0.65)</f>
        <v>54.6</v>
      </c>
      <c r="V7"/>
    </row>
    <row r="8" spans="1:35" ht="23.25">
      <c r="A8" s="98" t="s">
        <v>10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29"/>
      <c r="G8" s="7"/>
      <c r="H8" s="8"/>
      <c r="I8" s="34"/>
      <c r="J8" s="9"/>
      <c r="K8" s="10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>
        <f t="shared" ref="U8:U41" si="6">SUM(J8*0.65)</f>
        <v>0</v>
      </c>
      <c r="V8"/>
    </row>
    <row r="9" spans="1:35" ht="23.25">
      <c r="A9" s="98" t="s">
        <v>10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si="6"/>
        <v>0</v>
      </c>
      <c r="V9"/>
    </row>
    <row r="10" spans="1:35" ht="23.25">
      <c r="A10" s="98" t="s">
        <v>10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35" ht="23.25">
      <c r="A11" s="98" t="s">
        <v>10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35" ht="23.25">
      <c r="A12" s="98" t="s">
        <v>10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35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35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35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35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22">
    <mergeCell ref="A5:A6"/>
    <mergeCell ref="B5:B6"/>
    <mergeCell ref="C5:C6"/>
    <mergeCell ref="D5:D6"/>
    <mergeCell ref="X1:AA1"/>
    <mergeCell ref="U2:W2"/>
    <mergeCell ref="X2:Y2"/>
    <mergeCell ref="Z2:AA2"/>
    <mergeCell ref="A2:E2"/>
    <mergeCell ref="N5:N6"/>
    <mergeCell ref="P5:P6"/>
    <mergeCell ref="T5:T6"/>
    <mergeCell ref="E5:E6"/>
    <mergeCell ref="L5:L6"/>
    <mergeCell ref="G5:G6"/>
    <mergeCell ref="R5:R6"/>
    <mergeCell ref="U5:U6"/>
    <mergeCell ref="H5:H6"/>
    <mergeCell ref="I5:I6"/>
    <mergeCell ref="F5:F6"/>
    <mergeCell ref="J5:J6"/>
    <mergeCell ref="K5:K6"/>
  </mergeCells>
  <conditionalFormatting sqref="A43:B46 A21:A22 A40:A41 A25:A27 A30:A32 A35:A36">
    <cfRule type="cellIs" dxfId="1040" priority="231" stopIfTrue="1" operator="equal">
      <formula>"H"</formula>
    </cfRule>
    <cfRule type="cellIs" dxfId="1039" priority="232" stopIfTrue="1" operator="equal">
      <formula>"F"</formula>
    </cfRule>
  </conditionalFormatting>
  <conditionalFormatting sqref="N43:O49 M12 O12 S12">
    <cfRule type="cellIs" dxfId="1038" priority="230" stopIfTrue="1" operator="lessThan">
      <formula>0</formula>
    </cfRule>
  </conditionalFormatting>
  <conditionalFormatting sqref="A42:B42">
    <cfRule type="cellIs" dxfId="1037" priority="227" stopIfTrue="1" operator="equal">
      <formula>"H"</formula>
    </cfRule>
    <cfRule type="cellIs" dxfId="1036" priority="228" stopIfTrue="1" operator="equal">
      <formula>"F"</formula>
    </cfRule>
  </conditionalFormatting>
  <conditionalFormatting sqref="S42:T42 T46">
    <cfRule type="cellIs" dxfId="1035" priority="225" stopIfTrue="1" operator="lessThan">
      <formula>0</formula>
    </cfRule>
  </conditionalFormatting>
  <conditionalFormatting sqref="O42:R42">
    <cfRule type="cellIs" dxfId="1034" priority="226" stopIfTrue="1" operator="lessThan">
      <formula>0</formula>
    </cfRule>
  </conditionalFormatting>
  <conditionalFormatting sqref="M42:N42">
    <cfRule type="cellIs" dxfId="1033" priority="224" stopIfTrue="1" operator="lessThan">
      <formula>0</formula>
    </cfRule>
  </conditionalFormatting>
  <conditionalFormatting sqref="M15:M17 M20:M22 M25:M26">
    <cfRule type="cellIs" dxfId="1032" priority="220" stopIfTrue="1" operator="lessThan">
      <formula>0</formula>
    </cfRule>
  </conditionalFormatting>
  <conditionalFormatting sqref="E31:F32 E40:F41 E15:E17 E20:E22 E25:E27 E35:F36 E12">
    <cfRule type="cellIs" dxfId="1031" priority="223" stopIfTrue="1" operator="between">
      <formula>1</formula>
      <formula>99999999</formula>
    </cfRule>
  </conditionalFormatting>
  <conditionalFormatting sqref="A7:B7 A10:A12 A15:A17 A20 B8:B41">
    <cfRule type="cellIs" dxfId="1030" priority="221" stopIfTrue="1" operator="equal">
      <formula>"H"</formula>
    </cfRule>
    <cfRule type="cellIs" dxfId="1029" priority="222" stopIfTrue="1" operator="equal">
      <formula>"F"</formula>
    </cfRule>
  </conditionalFormatting>
  <conditionalFormatting sqref="M27 M40:M41 M30:M32 M35:M36">
    <cfRule type="cellIs" dxfId="1028" priority="219" stopIfTrue="1" operator="lessThan">
      <formula>0</formula>
    </cfRule>
  </conditionalFormatting>
  <conditionalFormatting sqref="A47:B49">
    <cfRule type="cellIs" dxfId="1027" priority="217" stopIfTrue="1" operator="equal">
      <formula>"H"</formula>
    </cfRule>
    <cfRule type="cellIs" dxfId="1026" priority="218" stopIfTrue="1" operator="equal">
      <formula>"F"</formula>
    </cfRule>
  </conditionalFormatting>
  <conditionalFormatting sqref="A5">
    <cfRule type="cellIs" dxfId="1025" priority="215" stopIfTrue="1" operator="equal">
      <formula>"H"</formula>
    </cfRule>
    <cfRule type="cellIs" dxfId="1024" priority="216" stopIfTrue="1" operator="equal">
      <formula>"F"</formula>
    </cfRule>
  </conditionalFormatting>
  <conditionalFormatting sqref="E30:F30">
    <cfRule type="cellIs" dxfId="1023" priority="213" stopIfTrue="1" operator="between">
      <formula>1</formula>
      <formula>99999999</formula>
    </cfRule>
  </conditionalFormatting>
  <conditionalFormatting sqref="O15:O17 O20:O22 O25:O26">
    <cfRule type="cellIs" dxfId="1022" priority="209" stopIfTrue="1" operator="lessThan">
      <formula>0</formula>
    </cfRule>
  </conditionalFormatting>
  <conditionalFormatting sqref="O27 O40:O41 O30:O32 O35:O36">
    <cfRule type="cellIs" dxfId="1021" priority="208" stopIfTrue="1" operator="lessThan">
      <formula>0</formula>
    </cfRule>
  </conditionalFormatting>
  <conditionalFormatting sqref="S15:S17 S20:S22 S25:S26">
    <cfRule type="cellIs" dxfId="1020" priority="206" stopIfTrue="1" operator="lessThan">
      <formula>0</formula>
    </cfRule>
  </conditionalFormatting>
  <conditionalFormatting sqref="S27 S40:S41 S30:S32 S35:S36">
    <cfRule type="cellIs" dxfId="1019" priority="205" stopIfTrue="1" operator="lessThan">
      <formula>0</formula>
    </cfRule>
  </conditionalFormatting>
  <conditionalFormatting sqref="A37">
    <cfRule type="cellIs" dxfId="1018" priority="163" stopIfTrue="1" operator="equal">
      <formula>"H"</formula>
    </cfRule>
    <cfRule type="cellIs" dxfId="1017" priority="164" stopIfTrue="1" operator="equal">
      <formula>"F"</formula>
    </cfRule>
  </conditionalFormatting>
  <conditionalFormatting sqref="E37:F37">
    <cfRule type="cellIs" dxfId="1016" priority="161" stopIfTrue="1" operator="between">
      <formula>1</formula>
      <formula>99999999</formula>
    </cfRule>
  </conditionalFormatting>
  <conditionalFormatting sqref="M37">
    <cfRule type="cellIs" dxfId="1015" priority="160" stopIfTrue="1" operator="lessThan">
      <formula>0</formula>
    </cfRule>
  </conditionalFormatting>
  <conditionalFormatting sqref="O37">
    <cfRule type="cellIs" dxfId="1014" priority="159" stopIfTrue="1" operator="lessThan">
      <formula>0</formula>
    </cfRule>
  </conditionalFormatting>
  <conditionalFormatting sqref="S37">
    <cfRule type="cellIs" dxfId="1013" priority="158" stopIfTrue="1" operator="lessThan">
      <formula>0</formula>
    </cfRule>
  </conditionalFormatting>
  <conditionalFormatting sqref="A8:A9">
    <cfRule type="cellIs" dxfId="1012" priority="153" stopIfTrue="1" operator="equal">
      <formula>"H"</formula>
    </cfRule>
    <cfRule type="cellIs" dxfId="1011" priority="154" stopIfTrue="1" operator="equal">
      <formula>"F"</formula>
    </cfRule>
  </conditionalFormatting>
  <conditionalFormatting sqref="M14">
    <cfRule type="cellIs" dxfId="1010" priority="144" stopIfTrue="1" operator="lessThan">
      <formula>0</formula>
    </cfRule>
  </conditionalFormatting>
  <conditionalFormatting sqref="E14">
    <cfRule type="cellIs" dxfId="1009" priority="147" stopIfTrue="1" operator="between">
      <formula>1</formula>
      <formula>99999999</formula>
    </cfRule>
  </conditionalFormatting>
  <conditionalFormatting sqref="A14">
    <cfRule type="cellIs" dxfId="1008" priority="145" stopIfTrue="1" operator="equal">
      <formula>"H"</formula>
    </cfRule>
    <cfRule type="cellIs" dxfId="1007" priority="146" stopIfTrue="1" operator="equal">
      <formula>"F"</formula>
    </cfRule>
  </conditionalFormatting>
  <conditionalFormatting sqref="O14">
    <cfRule type="cellIs" dxfId="1006" priority="143" stopIfTrue="1" operator="lessThan">
      <formula>0</formula>
    </cfRule>
  </conditionalFormatting>
  <conditionalFormatting sqref="S14">
    <cfRule type="cellIs" dxfId="1005" priority="142" stopIfTrue="1" operator="lessThan">
      <formula>0</formula>
    </cfRule>
  </conditionalFormatting>
  <conditionalFormatting sqref="M13">
    <cfRule type="cellIs" dxfId="1004" priority="136" stopIfTrue="1" operator="lessThan">
      <formula>0</formula>
    </cfRule>
  </conditionalFormatting>
  <conditionalFormatting sqref="E13">
    <cfRule type="cellIs" dxfId="1003" priority="139" stopIfTrue="1" operator="between">
      <formula>1</formula>
      <formula>99999999</formula>
    </cfRule>
  </conditionalFormatting>
  <conditionalFormatting sqref="A13">
    <cfRule type="cellIs" dxfId="1002" priority="137" stopIfTrue="1" operator="equal">
      <formula>"H"</formula>
    </cfRule>
    <cfRule type="cellIs" dxfId="1001" priority="138" stopIfTrue="1" operator="equal">
      <formula>"F"</formula>
    </cfRule>
  </conditionalFormatting>
  <conditionalFormatting sqref="O13">
    <cfRule type="cellIs" dxfId="1000" priority="135" stopIfTrue="1" operator="lessThan">
      <formula>0</formula>
    </cfRule>
  </conditionalFormatting>
  <conditionalFormatting sqref="S13">
    <cfRule type="cellIs" dxfId="999" priority="134" stopIfTrue="1" operator="lessThan">
      <formula>0</formula>
    </cfRule>
  </conditionalFormatting>
  <conditionalFormatting sqref="M19">
    <cfRule type="cellIs" dxfId="998" priority="128" stopIfTrue="1" operator="lessThan">
      <formula>0</formula>
    </cfRule>
  </conditionalFormatting>
  <conditionalFormatting sqref="E19">
    <cfRule type="cellIs" dxfId="997" priority="131" stopIfTrue="1" operator="between">
      <formula>1</formula>
      <formula>99999999</formula>
    </cfRule>
  </conditionalFormatting>
  <conditionalFormatting sqref="A19">
    <cfRule type="cellIs" dxfId="996" priority="129" stopIfTrue="1" operator="equal">
      <formula>"H"</formula>
    </cfRule>
    <cfRule type="cellIs" dxfId="995" priority="130" stopIfTrue="1" operator="equal">
      <formula>"F"</formula>
    </cfRule>
  </conditionalFormatting>
  <conditionalFormatting sqref="O19">
    <cfRule type="cellIs" dxfId="994" priority="127" stopIfTrue="1" operator="lessThan">
      <formula>0</formula>
    </cfRule>
  </conditionalFormatting>
  <conditionalFormatting sqref="S19">
    <cfRule type="cellIs" dxfId="993" priority="126" stopIfTrue="1" operator="lessThan">
      <formula>0</formula>
    </cfRule>
  </conditionalFormatting>
  <conditionalFormatting sqref="M18">
    <cfRule type="cellIs" dxfId="992" priority="120" stopIfTrue="1" operator="lessThan">
      <formula>0</formula>
    </cfRule>
  </conditionalFormatting>
  <conditionalFormatting sqref="E18">
    <cfRule type="cellIs" dxfId="991" priority="123" stopIfTrue="1" operator="between">
      <formula>1</formula>
      <formula>99999999</formula>
    </cfRule>
  </conditionalFormatting>
  <conditionalFormatting sqref="A18">
    <cfRule type="cellIs" dxfId="990" priority="121" stopIfTrue="1" operator="equal">
      <formula>"H"</formula>
    </cfRule>
    <cfRule type="cellIs" dxfId="989" priority="122" stopIfTrue="1" operator="equal">
      <formula>"F"</formula>
    </cfRule>
  </conditionalFormatting>
  <conditionalFormatting sqref="O18">
    <cfRule type="cellIs" dxfId="988" priority="119" stopIfTrue="1" operator="lessThan">
      <formula>0</formula>
    </cfRule>
  </conditionalFormatting>
  <conditionalFormatting sqref="S18">
    <cfRule type="cellIs" dxfId="987" priority="118" stopIfTrue="1" operator="lessThan">
      <formula>0</formula>
    </cfRule>
  </conditionalFormatting>
  <conditionalFormatting sqref="M24">
    <cfRule type="cellIs" dxfId="986" priority="112" stopIfTrue="1" operator="lessThan">
      <formula>0</formula>
    </cfRule>
  </conditionalFormatting>
  <conditionalFormatting sqref="E24">
    <cfRule type="cellIs" dxfId="985" priority="115" stopIfTrue="1" operator="between">
      <formula>1</formula>
      <formula>99999999</formula>
    </cfRule>
  </conditionalFormatting>
  <conditionalFormatting sqref="A24">
    <cfRule type="cellIs" dxfId="984" priority="113" stopIfTrue="1" operator="equal">
      <formula>"H"</formula>
    </cfRule>
    <cfRule type="cellIs" dxfId="983" priority="114" stopIfTrue="1" operator="equal">
      <formula>"F"</formula>
    </cfRule>
  </conditionalFormatting>
  <conditionalFormatting sqref="O24">
    <cfRule type="cellIs" dxfId="982" priority="111" stopIfTrue="1" operator="lessThan">
      <formula>0</formula>
    </cfRule>
  </conditionalFormatting>
  <conditionalFormatting sqref="S24">
    <cfRule type="cellIs" dxfId="981" priority="110" stopIfTrue="1" operator="lessThan">
      <formula>0</formula>
    </cfRule>
  </conditionalFormatting>
  <conditionalFormatting sqref="M23">
    <cfRule type="cellIs" dxfId="980" priority="104" stopIfTrue="1" operator="lessThan">
      <formula>0</formula>
    </cfRule>
  </conditionalFormatting>
  <conditionalFormatting sqref="E23">
    <cfRule type="cellIs" dxfId="979" priority="107" stopIfTrue="1" operator="between">
      <formula>1</formula>
      <formula>99999999</formula>
    </cfRule>
  </conditionalFormatting>
  <conditionalFormatting sqref="A23">
    <cfRule type="cellIs" dxfId="978" priority="105" stopIfTrue="1" operator="equal">
      <formula>"H"</formula>
    </cfRule>
    <cfRule type="cellIs" dxfId="977" priority="106" stopIfTrue="1" operator="equal">
      <formula>"F"</formula>
    </cfRule>
  </conditionalFormatting>
  <conditionalFormatting sqref="O23">
    <cfRule type="cellIs" dxfId="976" priority="103" stopIfTrue="1" operator="lessThan">
      <formula>0</formula>
    </cfRule>
  </conditionalFormatting>
  <conditionalFormatting sqref="S23">
    <cfRule type="cellIs" dxfId="975" priority="102" stopIfTrue="1" operator="lessThan">
      <formula>0</formula>
    </cfRule>
  </conditionalFormatting>
  <conditionalFormatting sqref="M28">
    <cfRule type="cellIs" dxfId="974" priority="88" stopIfTrue="1" operator="lessThan">
      <formula>0</formula>
    </cfRule>
  </conditionalFormatting>
  <conditionalFormatting sqref="E28:F28">
    <cfRule type="cellIs" dxfId="973" priority="91" stopIfTrue="1" operator="between">
      <formula>1</formula>
      <formula>99999999</formula>
    </cfRule>
  </conditionalFormatting>
  <conditionalFormatting sqref="A28">
    <cfRule type="cellIs" dxfId="972" priority="89" stopIfTrue="1" operator="equal">
      <formula>"H"</formula>
    </cfRule>
    <cfRule type="cellIs" dxfId="971" priority="90" stopIfTrue="1" operator="equal">
      <formula>"F"</formula>
    </cfRule>
  </conditionalFormatting>
  <conditionalFormatting sqref="O28">
    <cfRule type="cellIs" dxfId="970" priority="87" stopIfTrue="1" operator="lessThan">
      <formula>0</formula>
    </cfRule>
  </conditionalFormatting>
  <conditionalFormatting sqref="S28">
    <cfRule type="cellIs" dxfId="969" priority="86" stopIfTrue="1" operator="lessThan">
      <formula>0</formula>
    </cfRule>
  </conditionalFormatting>
  <conditionalFormatting sqref="M34">
    <cfRule type="cellIs" dxfId="968" priority="80" stopIfTrue="1" operator="lessThan">
      <formula>0</formula>
    </cfRule>
  </conditionalFormatting>
  <conditionalFormatting sqref="E34:F34">
    <cfRule type="cellIs" dxfId="967" priority="83" stopIfTrue="1" operator="between">
      <formula>1</formula>
      <formula>99999999</formula>
    </cfRule>
  </conditionalFormatting>
  <conditionalFormatting sqref="A34">
    <cfRule type="cellIs" dxfId="966" priority="81" stopIfTrue="1" operator="equal">
      <formula>"H"</formula>
    </cfRule>
    <cfRule type="cellIs" dxfId="965" priority="82" stopIfTrue="1" operator="equal">
      <formula>"F"</formula>
    </cfRule>
  </conditionalFormatting>
  <conditionalFormatting sqref="O34">
    <cfRule type="cellIs" dxfId="964" priority="79" stopIfTrue="1" operator="lessThan">
      <formula>0</formula>
    </cfRule>
  </conditionalFormatting>
  <conditionalFormatting sqref="S34">
    <cfRule type="cellIs" dxfId="963" priority="78" stopIfTrue="1" operator="lessThan">
      <formula>0</formula>
    </cfRule>
  </conditionalFormatting>
  <conditionalFormatting sqref="M33">
    <cfRule type="cellIs" dxfId="962" priority="72" stopIfTrue="1" operator="lessThan">
      <formula>0</formula>
    </cfRule>
  </conditionalFormatting>
  <conditionalFormatting sqref="E33:F33">
    <cfRule type="cellIs" dxfId="961" priority="75" stopIfTrue="1" operator="between">
      <formula>1</formula>
      <formula>99999999</formula>
    </cfRule>
  </conditionalFormatting>
  <conditionalFormatting sqref="A33">
    <cfRule type="cellIs" dxfId="960" priority="73" stopIfTrue="1" operator="equal">
      <formula>"H"</formula>
    </cfRule>
    <cfRule type="cellIs" dxfId="959" priority="74" stopIfTrue="1" operator="equal">
      <formula>"F"</formula>
    </cfRule>
  </conditionalFormatting>
  <conditionalFormatting sqref="O33">
    <cfRule type="cellIs" dxfId="958" priority="71" stopIfTrue="1" operator="lessThan">
      <formula>0</formula>
    </cfRule>
  </conditionalFormatting>
  <conditionalFormatting sqref="S33">
    <cfRule type="cellIs" dxfId="957" priority="70" stopIfTrue="1" operator="lessThan">
      <formula>0</formula>
    </cfRule>
  </conditionalFormatting>
  <conditionalFormatting sqref="M39">
    <cfRule type="cellIs" dxfId="956" priority="64" stopIfTrue="1" operator="lessThan">
      <formula>0</formula>
    </cfRule>
  </conditionalFormatting>
  <conditionalFormatting sqref="E39:F39">
    <cfRule type="cellIs" dxfId="955" priority="67" stopIfTrue="1" operator="between">
      <formula>1</formula>
      <formula>99999999</formula>
    </cfRule>
  </conditionalFormatting>
  <conditionalFormatting sqref="A39">
    <cfRule type="cellIs" dxfId="954" priority="65" stopIfTrue="1" operator="equal">
      <formula>"H"</formula>
    </cfRule>
    <cfRule type="cellIs" dxfId="953" priority="66" stopIfTrue="1" operator="equal">
      <formula>"F"</formula>
    </cfRule>
  </conditionalFormatting>
  <conditionalFormatting sqref="O39">
    <cfRule type="cellIs" dxfId="952" priority="63" stopIfTrue="1" operator="lessThan">
      <formula>0</formula>
    </cfRule>
  </conditionalFormatting>
  <conditionalFormatting sqref="S39">
    <cfRule type="cellIs" dxfId="951" priority="62" stopIfTrue="1" operator="lessThan">
      <formula>0</formula>
    </cfRule>
  </conditionalFormatting>
  <conditionalFormatting sqref="M38">
    <cfRule type="cellIs" dxfId="950" priority="56" stopIfTrue="1" operator="lessThan">
      <formula>0</formula>
    </cfRule>
  </conditionalFormatting>
  <conditionalFormatting sqref="E38:F38">
    <cfRule type="cellIs" dxfId="949" priority="59" stopIfTrue="1" operator="between">
      <formula>1</formula>
      <formula>99999999</formula>
    </cfRule>
  </conditionalFormatting>
  <conditionalFormatting sqref="A38">
    <cfRule type="cellIs" dxfId="948" priority="57" stopIfTrue="1" operator="equal">
      <formula>"H"</formula>
    </cfRule>
    <cfRule type="cellIs" dxfId="947" priority="58" stopIfTrue="1" operator="equal">
      <formula>"F"</formula>
    </cfRule>
  </conditionalFormatting>
  <conditionalFormatting sqref="O38">
    <cfRule type="cellIs" dxfId="946" priority="55" stopIfTrue="1" operator="lessThan">
      <formula>0</formula>
    </cfRule>
  </conditionalFormatting>
  <conditionalFormatting sqref="S38">
    <cfRule type="cellIs" dxfId="945" priority="54" stopIfTrue="1" operator="lessThan">
      <formula>0</formula>
    </cfRule>
  </conditionalFormatting>
  <conditionalFormatting sqref="G2:T2">
    <cfRule type="cellIs" dxfId="944" priority="52" stopIfTrue="1" operator="lessThan">
      <formula>0</formula>
    </cfRule>
  </conditionalFormatting>
  <conditionalFormatting sqref="O1">
    <cfRule type="cellIs" dxfId="943" priority="50" stopIfTrue="1" operator="lessThan">
      <formula>0</formula>
    </cfRule>
  </conditionalFormatting>
  <conditionalFormatting sqref="E1:F1">
    <cfRule type="cellIs" dxfId="942" priority="49" operator="between">
      <formula>2004</formula>
      <formula>2005</formula>
    </cfRule>
  </conditionalFormatting>
  <conditionalFormatting sqref="M9">
    <cfRule type="cellIs" dxfId="941" priority="36" stopIfTrue="1" operator="lessThan">
      <formula>0</formula>
    </cfRule>
  </conditionalFormatting>
  <conditionalFormatting sqref="O9">
    <cfRule type="cellIs" dxfId="940" priority="35" stopIfTrue="1" operator="lessThan">
      <formula>0</formula>
    </cfRule>
  </conditionalFormatting>
  <conditionalFormatting sqref="L7:L41">
    <cfRule type="cellIs" dxfId="939" priority="44" stopIfTrue="1" operator="notEqual">
      <formula>"F"</formula>
    </cfRule>
  </conditionalFormatting>
  <conditionalFormatting sqref="M7 M10:M11">
    <cfRule type="cellIs" dxfId="938" priority="42" stopIfTrue="1" operator="lessThan">
      <formula>0</formula>
    </cfRule>
  </conditionalFormatting>
  <conditionalFormatting sqref="E7:F7 E10:E11 F9 F11 F13 F15 F17 F19 F21 F23 F25 F27">
    <cfRule type="cellIs" dxfId="937" priority="43" stopIfTrue="1" operator="between">
      <formula>1</formula>
      <formula>99999999</formula>
    </cfRule>
  </conditionalFormatting>
  <conditionalFormatting sqref="O7 O10:O11">
    <cfRule type="cellIs" dxfId="936" priority="41" stopIfTrue="1" operator="lessThan">
      <formula>0</formula>
    </cfRule>
  </conditionalFormatting>
  <conditionalFormatting sqref="S7 S10:S11">
    <cfRule type="cellIs" dxfId="935" priority="40" stopIfTrue="1" operator="lessThan">
      <formula>0</formula>
    </cfRule>
  </conditionalFormatting>
  <conditionalFormatting sqref="E9">
    <cfRule type="cellIs" dxfId="934" priority="37" stopIfTrue="1" operator="between">
      <formula>1</formula>
      <formula>99999999</formula>
    </cfRule>
  </conditionalFormatting>
  <conditionalFormatting sqref="S9">
    <cfRule type="cellIs" dxfId="933" priority="34" stopIfTrue="1" operator="lessThan">
      <formula>0</formula>
    </cfRule>
  </conditionalFormatting>
  <conditionalFormatting sqref="M8">
    <cfRule type="cellIs" dxfId="932" priority="30" stopIfTrue="1" operator="lessThan">
      <formula>0</formula>
    </cfRule>
  </conditionalFormatting>
  <conditionalFormatting sqref="E8:F8 F10 F12 F14 F16 F18 F20 F22 F24 F26">
    <cfRule type="cellIs" dxfId="931" priority="31" stopIfTrue="1" operator="between">
      <formula>1</formula>
      <formula>99999999</formula>
    </cfRule>
  </conditionalFormatting>
  <conditionalFormatting sqref="O8">
    <cfRule type="cellIs" dxfId="930" priority="29" stopIfTrue="1" operator="lessThan">
      <formula>0</formula>
    </cfRule>
  </conditionalFormatting>
  <conditionalFormatting sqref="S8">
    <cfRule type="cellIs" dxfId="929" priority="28" stopIfTrue="1" operator="lessThan">
      <formula>0</formula>
    </cfRule>
  </conditionalFormatting>
  <conditionalFormatting sqref="M5:P5 S5:T5">
    <cfRule type="cellIs" dxfId="928" priority="26" stopIfTrue="1" operator="lessThan">
      <formula>0</formula>
    </cfRule>
  </conditionalFormatting>
  <conditionalFormatting sqref="M4">
    <cfRule type="cellIs" dxfId="927" priority="24" stopIfTrue="1" operator="lessThan">
      <formula>0</formula>
    </cfRule>
  </conditionalFormatting>
  <conditionalFormatting sqref="O4">
    <cfRule type="cellIs" dxfId="926" priority="23" stopIfTrue="1" operator="lessThan">
      <formula>0</formula>
    </cfRule>
  </conditionalFormatting>
  <conditionalFormatting sqref="S4">
    <cfRule type="cellIs" dxfId="925" priority="22" stopIfTrue="1" operator="lessThan">
      <formula>0</formula>
    </cfRule>
  </conditionalFormatting>
  <conditionalFormatting sqref="M6">
    <cfRule type="cellIs" dxfId="924" priority="20" stopIfTrue="1" operator="lessThan">
      <formula>0</formula>
    </cfRule>
  </conditionalFormatting>
  <conditionalFormatting sqref="O6">
    <cfRule type="cellIs" dxfId="923" priority="19" stopIfTrue="1" operator="lessThan">
      <formula>0</formula>
    </cfRule>
  </conditionalFormatting>
  <conditionalFormatting sqref="S6">
    <cfRule type="cellIs" dxfId="922" priority="18" stopIfTrue="1" operator="lessThan">
      <formula>0</formula>
    </cfRule>
  </conditionalFormatting>
  <conditionalFormatting sqref="Q5:R5">
    <cfRule type="cellIs" dxfId="921" priority="10" stopIfTrue="1" operator="lessThan">
      <formula>0</formula>
    </cfRule>
  </conditionalFormatting>
  <conditionalFormatting sqref="Q4">
    <cfRule type="cellIs" dxfId="920" priority="9" stopIfTrue="1" operator="lessThan">
      <formula>0</formula>
    </cfRule>
  </conditionalFormatting>
  <conditionalFormatting sqref="Q6">
    <cfRule type="cellIs" dxfId="919" priority="8" stopIfTrue="1" operator="lessThan">
      <formula>0</formula>
    </cfRule>
  </conditionalFormatting>
  <conditionalFormatting sqref="A29">
    <cfRule type="cellIs" dxfId="918" priority="6" stopIfTrue="1" operator="equal">
      <formula>"H"</formula>
    </cfRule>
    <cfRule type="cellIs" dxfId="917" priority="7" stopIfTrue="1" operator="equal">
      <formula>"F"</formula>
    </cfRule>
  </conditionalFormatting>
  <conditionalFormatting sqref="M29">
    <cfRule type="cellIs" dxfId="916" priority="3" stopIfTrue="1" operator="lessThan">
      <formula>0</formula>
    </cfRule>
  </conditionalFormatting>
  <conditionalFormatting sqref="E29:F29">
    <cfRule type="cellIs" dxfId="915" priority="4" stopIfTrue="1" operator="between">
      <formula>1</formula>
      <formula>99999999</formula>
    </cfRule>
  </conditionalFormatting>
  <conditionalFormatting sqref="O29">
    <cfRule type="cellIs" dxfId="914" priority="2" stopIfTrue="1" operator="lessThan">
      <formula>0</formula>
    </cfRule>
  </conditionalFormatting>
  <conditionalFormatting sqref="S29">
    <cfRule type="cellIs" dxfId="913" priority="1" stopIfTrue="1" operator="lessThan">
      <formula>0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31496062992125984" right="0.31496062992125984" top="0.35433070866141736" bottom="0.35433070866141736" header="0.31496062992125984" footer="0.31496062992125984"/>
  <pageSetup paperSize="9" scale="61" orientation="landscape" horizontalDpi="4294967293" vertic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49"/>
  <sheetViews>
    <sheetView topLeftCell="E1" zoomScale="70" zoomScaleNormal="70" workbookViewId="0">
      <selection activeCell="Q8" sqref="Q8"/>
    </sheetView>
  </sheetViews>
  <sheetFormatPr baseColWidth="10" defaultRowHeight="15"/>
  <cols>
    <col min="1" max="1" width="5.7109375" bestFit="1" customWidth="1"/>
    <col min="2" max="2" width="9.14062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9" max="9" width="11.5703125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4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  <c r="X1" s="48"/>
    </row>
    <row r="2" spans="1:24" ht="28.5">
      <c r="A2" s="290" t="s">
        <v>50</v>
      </c>
      <c r="B2" s="291"/>
      <c r="C2" s="291"/>
      <c r="D2" s="291"/>
      <c r="E2" s="291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/>
      <c r="V2"/>
    </row>
    <row r="3" spans="1:24">
      <c r="U3" s="86"/>
      <c r="V3" s="90"/>
      <c r="W3" s="46"/>
      <c r="X3" s="46"/>
    </row>
    <row r="4" spans="1:24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4" ht="37.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48</v>
      </c>
      <c r="N5" s="206" t="s">
        <v>8</v>
      </c>
      <c r="O5" s="160" t="s">
        <v>49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4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4" ht="23.25">
      <c r="A7" s="98" t="s">
        <v>11</v>
      </c>
      <c r="B7" s="100"/>
      <c r="C7" s="99">
        <f>IF(N7="","",SUM(N7,P7,R7,T7))</f>
        <v>4</v>
      </c>
      <c r="D7" s="4">
        <f t="shared" ref="D7:D41" si="0">IF(C7="","",RANK(C7,$C$7:$C$41,1))</f>
        <v>1</v>
      </c>
      <c r="E7" s="5"/>
      <c r="F7" s="129">
        <v>448118</v>
      </c>
      <c r="G7" s="7" t="s">
        <v>102</v>
      </c>
      <c r="H7" s="8" t="s">
        <v>103</v>
      </c>
      <c r="I7" s="34">
        <v>1978</v>
      </c>
      <c r="J7" s="9">
        <v>53.9</v>
      </c>
      <c r="K7" s="10" t="s">
        <v>78</v>
      </c>
      <c r="L7" s="6" t="s">
        <v>11</v>
      </c>
      <c r="M7" s="51">
        <v>70</v>
      </c>
      <c r="N7" s="145">
        <f t="shared" ref="N7:N41" si="1">IF(M7="","",RANK(M7,$M$7:$M$41,0))</f>
        <v>1</v>
      </c>
      <c r="O7" s="53">
        <v>14</v>
      </c>
      <c r="P7" s="145">
        <f t="shared" ref="P7:P41" si="2">IF(O7="","",RANK(O7,$O$7:$O$41,0))</f>
        <v>1</v>
      </c>
      <c r="Q7" s="147">
        <v>62</v>
      </c>
      <c r="R7" s="145">
        <f>IF(Q7="","",RANK(Q7,$Q$7:$Q$41,1))</f>
        <v>1</v>
      </c>
      <c r="S7" s="55">
        <v>66</v>
      </c>
      <c r="T7" s="145">
        <f>IF(S7="","",RANK(S7,$S$7:$S$41,0))</f>
        <v>1</v>
      </c>
      <c r="U7" s="88">
        <f>SUM(J7*0.35)</f>
        <v>18.864999999999998</v>
      </c>
      <c r="V7"/>
    </row>
    <row r="8" spans="1:24" ht="23.25">
      <c r="A8" s="98" t="s">
        <v>11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29"/>
      <c r="G8" s="7"/>
      <c r="H8" s="8"/>
      <c r="I8" s="34"/>
      <c r="J8" s="9"/>
      <c r="K8" s="10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 t="e">
        <f>SUM(#REF!*0.35)</f>
        <v>#REF!</v>
      </c>
      <c r="V8"/>
    </row>
    <row r="9" spans="1:24" ht="23.25">
      <c r="A9" s="98" t="s">
        <v>11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ref="U9:U41" si="6">SUM(J9*0.35)</f>
        <v>0</v>
      </c>
      <c r="V9"/>
    </row>
    <row r="10" spans="1:24" ht="23.25">
      <c r="A10" s="98" t="s">
        <v>11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24" ht="23.25">
      <c r="A11" s="98" t="s">
        <v>11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24" ht="23.25">
      <c r="A12" s="98" t="s">
        <v>11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24" ht="23.25">
      <c r="A13" s="98" t="s">
        <v>11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4" ht="23.25">
      <c r="A14" s="98" t="s">
        <v>11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4" ht="23.25">
      <c r="A15" s="98" t="s">
        <v>11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4" ht="23.25">
      <c r="A16" s="98" t="s">
        <v>11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98" t="s">
        <v>11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98" t="s">
        <v>11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98" t="s">
        <v>11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98" t="s">
        <v>11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98" t="s">
        <v>11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11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11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45" customHeight="1">
      <c r="A24" s="98" t="s">
        <v>11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11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11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11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11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11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11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11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11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11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11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11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11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11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11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11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11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98" t="s">
        <v>11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8">
    <mergeCell ref="U5:U6"/>
    <mergeCell ref="F5:F6"/>
    <mergeCell ref="G5:G6"/>
    <mergeCell ref="H5:H6"/>
    <mergeCell ref="I5:I6"/>
    <mergeCell ref="J5:J6"/>
    <mergeCell ref="K5:K6"/>
    <mergeCell ref="L5:L6"/>
    <mergeCell ref="N5:N6"/>
    <mergeCell ref="P5:P6"/>
    <mergeCell ref="R5:R6"/>
    <mergeCell ref="T5:T6"/>
    <mergeCell ref="A2:E2"/>
    <mergeCell ref="A5:A6"/>
    <mergeCell ref="B5:B6"/>
    <mergeCell ref="C5:C6"/>
    <mergeCell ref="D5:D6"/>
    <mergeCell ref="E5:E6"/>
  </mergeCells>
  <conditionalFormatting sqref="N43:O49 M12 O12 S12">
    <cfRule type="cellIs" dxfId="113" priority="99" stopIfTrue="1" operator="lessThan">
      <formula>0</formula>
    </cfRule>
  </conditionalFormatting>
  <conditionalFormatting sqref="M42:N42">
    <cfRule type="cellIs" dxfId="112" priority="94" stopIfTrue="1" operator="lessThan">
      <formula>0</formula>
    </cfRule>
  </conditionalFormatting>
  <conditionalFormatting sqref="S27 S40:S41 S30:S32 S35:S36">
    <cfRule type="cellIs" dxfId="111" priority="80" stopIfTrue="1" operator="lessThan">
      <formula>0</formula>
    </cfRule>
  </conditionalFormatting>
  <conditionalFormatting sqref="M37">
    <cfRule type="cellIs" dxfId="110" priority="78" stopIfTrue="1" operator="lessThan">
      <formula>0</formula>
    </cfRule>
  </conditionalFormatting>
  <conditionalFormatting sqref="O14">
    <cfRule type="cellIs" dxfId="109" priority="73" stopIfTrue="1" operator="lessThan">
      <formula>0</formula>
    </cfRule>
  </conditionalFormatting>
  <conditionalFormatting sqref="S14">
    <cfRule type="cellIs" dxfId="108" priority="72" stopIfTrue="1" operator="lessThan">
      <formula>0</formula>
    </cfRule>
  </conditionalFormatting>
  <conditionalFormatting sqref="M19">
    <cfRule type="cellIs" dxfId="107" priority="66" stopIfTrue="1" operator="lessThan">
      <formula>0</formula>
    </cfRule>
  </conditionalFormatting>
  <conditionalFormatting sqref="O19">
    <cfRule type="cellIs" dxfId="106" priority="65" stopIfTrue="1" operator="lessThan">
      <formula>0</formula>
    </cfRule>
  </conditionalFormatting>
  <conditionalFormatting sqref="S19">
    <cfRule type="cellIs" dxfId="105" priority="64" stopIfTrue="1" operator="lessThan">
      <formula>0</formula>
    </cfRule>
  </conditionalFormatting>
  <conditionalFormatting sqref="M18">
    <cfRule type="cellIs" dxfId="104" priority="62" stopIfTrue="1" operator="lessThan">
      <formula>0</formula>
    </cfRule>
  </conditionalFormatting>
  <conditionalFormatting sqref="O23">
    <cfRule type="cellIs" dxfId="103" priority="53" stopIfTrue="1" operator="lessThan">
      <formula>0</formula>
    </cfRule>
  </conditionalFormatting>
  <conditionalFormatting sqref="S23">
    <cfRule type="cellIs" dxfId="102" priority="52" stopIfTrue="1" operator="lessThan">
      <formula>0</formula>
    </cfRule>
  </conditionalFormatting>
  <conditionalFormatting sqref="M24">
    <cfRule type="cellIs" dxfId="101" priority="58" stopIfTrue="1" operator="lessThan">
      <formula>0</formula>
    </cfRule>
  </conditionalFormatting>
  <conditionalFormatting sqref="E24">
    <cfRule type="cellIs" dxfId="100" priority="59" stopIfTrue="1" operator="between">
      <formula>1</formula>
      <formula>99999999</formula>
    </cfRule>
  </conditionalFormatting>
  <conditionalFormatting sqref="O24">
    <cfRule type="cellIs" dxfId="99" priority="57" stopIfTrue="1" operator="lessThan">
      <formula>0</formula>
    </cfRule>
  </conditionalFormatting>
  <conditionalFormatting sqref="S24">
    <cfRule type="cellIs" dxfId="98" priority="56" stopIfTrue="1" operator="lessThan">
      <formula>0</formula>
    </cfRule>
  </conditionalFormatting>
  <conditionalFormatting sqref="S28">
    <cfRule type="cellIs" dxfId="97" priority="48" stopIfTrue="1" operator="lessThan">
      <formula>0</formula>
    </cfRule>
  </conditionalFormatting>
  <conditionalFormatting sqref="M34">
    <cfRule type="cellIs" dxfId="96" priority="46" stopIfTrue="1" operator="lessThan">
      <formula>0</formula>
    </cfRule>
  </conditionalFormatting>
  <conditionalFormatting sqref="O34">
    <cfRule type="cellIs" dxfId="95" priority="45" stopIfTrue="1" operator="lessThan">
      <formula>0</formula>
    </cfRule>
  </conditionalFormatting>
  <conditionalFormatting sqref="S34">
    <cfRule type="cellIs" dxfId="94" priority="44" stopIfTrue="1" operator="lessThan">
      <formula>0</formula>
    </cfRule>
  </conditionalFormatting>
  <conditionalFormatting sqref="M33">
    <cfRule type="cellIs" dxfId="93" priority="42" stopIfTrue="1" operator="lessThan">
      <formula>0</formula>
    </cfRule>
  </conditionalFormatting>
  <conditionalFormatting sqref="O33">
    <cfRule type="cellIs" dxfId="92" priority="41" stopIfTrue="1" operator="lessThan">
      <formula>0</formula>
    </cfRule>
  </conditionalFormatting>
  <conditionalFormatting sqref="S33">
    <cfRule type="cellIs" dxfId="91" priority="40" stopIfTrue="1" operator="lessThan">
      <formula>0</formula>
    </cfRule>
  </conditionalFormatting>
  <conditionalFormatting sqref="S38">
    <cfRule type="cellIs" dxfId="90" priority="32" stopIfTrue="1" operator="lessThan">
      <formula>0</formula>
    </cfRule>
  </conditionalFormatting>
  <conditionalFormatting sqref="G2:T2">
    <cfRule type="cellIs" dxfId="89" priority="31" stopIfTrue="1" operator="lessThan">
      <formula>0</formula>
    </cfRule>
  </conditionalFormatting>
  <conditionalFormatting sqref="O1">
    <cfRule type="cellIs" dxfId="88" priority="30" stopIfTrue="1" operator="lessThan">
      <formula>0</formula>
    </cfRule>
  </conditionalFormatting>
  <conditionalFormatting sqref="M23">
    <cfRule type="cellIs" dxfId="87" priority="54" stopIfTrue="1" operator="lessThan">
      <formula>0</formula>
    </cfRule>
  </conditionalFormatting>
  <conditionalFormatting sqref="E23">
    <cfRule type="cellIs" dxfId="86" priority="55" stopIfTrue="1" operator="between">
      <formula>1</formula>
      <formula>99999999</formula>
    </cfRule>
  </conditionalFormatting>
  <conditionalFormatting sqref="M39">
    <cfRule type="cellIs" dxfId="85" priority="38" stopIfTrue="1" operator="lessThan">
      <formula>0</formula>
    </cfRule>
  </conditionalFormatting>
  <conditionalFormatting sqref="O39">
    <cfRule type="cellIs" dxfId="84" priority="37" stopIfTrue="1" operator="lessThan">
      <formula>0</formula>
    </cfRule>
  </conditionalFormatting>
  <conditionalFormatting sqref="S39">
    <cfRule type="cellIs" dxfId="83" priority="36" stopIfTrue="1" operator="lessThan">
      <formula>0</formula>
    </cfRule>
  </conditionalFormatting>
  <conditionalFormatting sqref="A43:B46">
    <cfRule type="cellIs" dxfId="82" priority="100" stopIfTrue="1" operator="equal">
      <formula>"H"</formula>
    </cfRule>
    <cfRule type="cellIs" dxfId="81" priority="101" stopIfTrue="1" operator="equal">
      <formula>"F"</formula>
    </cfRule>
  </conditionalFormatting>
  <conditionalFormatting sqref="A42:B42">
    <cfRule type="cellIs" dxfId="80" priority="97" stopIfTrue="1" operator="equal">
      <formula>"H"</formula>
    </cfRule>
    <cfRule type="cellIs" dxfId="79" priority="98" stopIfTrue="1" operator="equal">
      <formula>"F"</formula>
    </cfRule>
  </conditionalFormatting>
  <conditionalFormatting sqref="S42:T42 T46">
    <cfRule type="cellIs" dxfId="78" priority="95" stopIfTrue="1" operator="lessThan">
      <formula>0</formula>
    </cfRule>
  </conditionalFormatting>
  <conditionalFormatting sqref="O42:R42">
    <cfRule type="cellIs" dxfId="77" priority="96" stopIfTrue="1" operator="lessThan">
      <formula>0</formula>
    </cfRule>
  </conditionalFormatting>
  <conditionalFormatting sqref="M15:M17 M20:M22 M25:M26">
    <cfRule type="cellIs" dxfId="76" priority="90" stopIfTrue="1" operator="lessThan">
      <formula>0</formula>
    </cfRule>
  </conditionalFormatting>
  <conditionalFormatting sqref="E31:F32 E40:F41 E15:E17 E20:E22 E25:E27 E35:F36 E12">
    <cfRule type="cellIs" dxfId="75" priority="93" stopIfTrue="1" operator="between">
      <formula>1</formula>
      <formula>99999999</formula>
    </cfRule>
  </conditionalFormatting>
  <conditionalFormatting sqref="A7:B41">
    <cfRule type="cellIs" dxfId="74" priority="91" stopIfTrue="1" operator="equal">
      <formula>"H"</formula>
    </cfRule>
    <cfRule type="cellIs" dxfId="73" priority="92" stopIfTrue="1" operator="equal">
      <formula>"F"</formula>
    </cfRule>
  </conditionalFormatting>
  <conditionalFormatting sqref="M27 M40:M41 M30:M32 M35:M36">
    <cfRule type="cellIs" dxfId="72" priority="89" stopIfTrue="1" operator="lessThan">
      <formula>0</formula>
    </cfRule>
  </conditionalFormatting>
  <conditionalFormatting sqref="A47:B49">
    <cfRule type="cellIs" dxfId="71" priority="87" stopIfTrue="1" operator="equal">
      <formula>"H"</formula>
    </cfRule>
    <cfRule type="cellIs" dxfId="70" priority="88" stopIfTrue="1" operator="equal">
      <formula>"F"</formula>
    </cfRule>
  </conditionalFormatting>
  <conditionalFormatting sqref="A5">
    <cfRule type="cellIs" dxfId="69" priority="85" stopIfTrue="1" operator="equal">
      <formula>"H"</formula>
    </cfRule>
    <cfRule type="cellIs" dxfId="68" priority="86" stopIfTrue="1" operator="equal">
      <formula>"F"</formula>
    </cfRule>
  </conditionalFormatting>
  <conditionalFormatting sqref="E30:F30">
    <cfRule type="cellIs" dxfId="67" priority="84" stopIfTrue="1" operator="between">
      <formula>1</formula>
      <formula>99999999</formula>
    </cfRule>
  </conditionalFormatting>
  <conditionalFormatting sqref="O15:O17 O20:O22 O25:O26">
    <cfRule type="cellIs" dxfId="66" priority="83" stopIfTrue="1" operator="lessThan">
      <formula>0</formula>
    </cfRule>
  </conditionalFormatting>
  <conditionalFormatting sqref="O27 O40:O41 O30:O32 O35:O36">
    <cfRule type="cellIs" dxfId="65" priority="82" stopIfTrue="1" operator="lessThan">
      <formula>0</formula>
    </cfRule>
  </conditionalFormatting>
  <conditionalFormatting sqref="S15:S17 S20:S22 S25:S26">
    <cfRule type="cellIs" dxfId="64" priority="81" stopIfTrue="1" operator="lessThan">
      <formula>0</formula>
    </cfRule>
  </conditionalFormatting>
  <conditionalFormatting sqref="E37:F37">
    <cfRule type="cellIs" dxfId="63" priority="79" stopIfTrue="1" operator="between">
      <formula>1</formula>
      <formula>99999999</formula>
    </cfRule>
  </conditionalFormatting>
  <conditionalFormatting sqref="O37">
    <cfRule type="cellIs" dxfId="62" priority="77" stopIfTrue="1" operator="lessThan">
      <formula>0</formula>
    </cfRule>
  </conditionalFormatting>
  <conditionalFormatting sqref="S37">
    <cfRule type="cellIs" dxfId="61" priority="76" stopIfTrue="1" operator="lessThan">
      <formula>0</formula>
    </cfRule>
  </conditionalFormatting>
  <conditionalFormatting sqref="M14">
    <cfRule type="cellIs" dxfId="60" priority="74" stopIfTrue="1" operator="lessThan">
      <formula>0</formula>
    </cfRule>
  </conditionalFormatting>
  <conditionalFormatting sqref="E14">
    <cfRule type="cellIs" dxfId="59" priority="75" stopIfTrue="1" operator="between">
      <formula>1</formula>
      <formula>99999999</formula>
    </cfRule>
  </conditionalFormatting>
  <conditionalFormatting sqref="M13">
    <cfRule type="cellIs" dxfId="58" priority="70" stopIfTrue="1" operator="lessThan">
      <formula>0</formula>
    </cfRule>
  </conditionalFormatting>
  <conditionalFormatting sqref="E13">
    <cfRule type="cellIs" dxfId="57" priority="71" stopIfTrue="1" operator="between">
      <formula>1</formula>
      <formula>99999999</formula>
    </cfRule>
  </conditionalFormatting>
  <conditionalFormatting sqref="O13">
    <cfRule type="cellIs" dxfId="56" priority="69" stopIfTrue="1" operator="lessThan">
      <formula>0</formula>
    </cfRule>
  </conditionalFormatting>
  <conditionalFormatting sqref="S13">
    <cfRule type="cellIs" dxfId="55" priority="68" stopIfTrue="1" operator="lessThan">
      <formula>0</formula>
    </cfRule>
  </conditionalFormatting>
  <conditionalFormatting sqref="E19">
    <cfRule type="cellIs" dxfId="54" priority="67" stopIfTrue="1" operator="between">
      <formula>1</formula>
      <formula>99999999</formula>
    </cfRule>
  </conditionalFormatting>
  <conditionalFormatting sqref="E18">
    <cfRule type="cellIs" dxfId="53" priority="63" stopIfTrue="1" operator="between">
      <formula>1</formula>
      <formula>99999999</formula>
    </cfRule>
  </conditionalFormatting>
  <conditionalFormatting sqref="O18">
    <cfRule type="cellIs" dxfId="52" priority="61" stopIfTrue="1" operator="lessThan">
      <formula>0</formula>
    </cfRule>
  </conditionalFormatting>
  <conditionalFormatting sqref="S18">
    <cfRule type="cellIs" dxfId="51" priority="60" stopIfTrue="1" operator="lessThan">
      <formula>0</formula>
    </cfRule>
  </conditionalFormatting>
  <conditionalFormatting sqref="M28">
    <cfRule type="cellIs" dxfId="50" priority="50" stopIfTrue="1" operator="lessThan">
      <formula>0</formula>
    </cfRule>
  </conditionalFormatting>
  <conditionalFormatting sqref="E28:F28">
    <cfRule type="cellIs" dxfId="49" priority="51" stopIfTrue="1" operator="between">
      <formula>1</formula>
      <formula>99999999</formula>
    </cfRule>
  </conditionalFormatting>
  <conditionalFormatting sqref="O28">
    <cfRule type="cellIs" dxfId="48" priority="49" stopIfTrue="1" operator="lessThan">
      <formula>0</formula>
    </cfRule>
  </conditionalFormatting>
  <conditionalFormatting sqref="E34:F34">
    <cfRule type="cellIs" dxfId="47" priority="47" stopIfTrue="1" operator="between">
      <formula>1</formula>
      <formula>99999999</formula>
    </cfRule>
  </conditionalFormatting>
  <conditionalFormatting sqref="E33:F33">
    <cfRule type="cellIs" dxfId="46" priority="43" stopIfTrue="1" operator="between">
      <formula>1</formula>
      <formula>99999999</formula>
    </cfRule>
  </conditionalFormatting>
  <conditionalFormatting sqref="E39:F39">
    <cfRule type="cellIs" dxfId="45" priority="39" stopIfTrue="1" operator="between">
      <formula>1</formula>
      <formula>99999999</formula>
    </cfRule>
  </conditionalFormatting>
  <conditionalFormatting sqref="M38">
    <cfRule type="cellIs" dxfId="44" priority="34" stopIfTrue="1" operator="lessThan">
      <formula>0</formula>
    </cfRule>
  </conditionalFormatting>
  <conditionalFormatting sqref="E38:F38">
    <cfRule type="cellIs" dxfId="43" priority="35" stopIfTrue="1" operator="between">
      <formula>1</formula>
      <formula>99999999</formula>
    </cfRule>
  </conditionalFormatting>
  <conditionalFormatting sqref="O38">
    <cfRule type="cellIs" dxfId="42" priority="33" stopIfTrue="1" operator="lessThan">
      <formula>0</formula>
    </cfRule>
  </conditionalFormatting>
  <conditionalFormatting sqref="E1:F1">
    <cfRule type="cellIs" dxfId="41" priority="29" operator="between">
      <formula>2004</formula>
      <formula>2005</formula>
    </cfRule>
  </conditionalFormatting>
  <conditionalFormatting sqref="M9">
    <cfRule type="cellIs" dxfId="40" priority="22" stopIfTrue="1" operator="lessThan">
      <formula>0</formula>
    </cfRule>
  </conditionalFormatting>
  <conditionalFormatting sqref="O9">
    <cfRule type="cellIs" dxfId="39" priority="21" stopIfTrue="1" operator="lessThan">
      <formula>0</formula>
    </cfRule>
  </conditionalFormatting>
  <conditionalFormatting sqref="L7:L41">
    <cfRule type="cellIs" dxfId="38" priority="28" stopIfTrue="1" operator="notEqual">
      <formula>"F"</formula>
    </cfRule>
  </conditionalFormatting>
  <conditionalFormatting sqref="M7 M10:M11">
    <cfRule type="cellIs" dxfId="37" priority="26" stopIfTrue="1" operator="lessThan">
      <formula>0</formula>
    </cfRule>
  </conditionalFormatting>
  <conditionalFormatting sqref="E7:F7 E10:E11 F9 F11 F13 F15 F17 F19 F21 F23 F25 F27">
    <cfRule type="cellIs" dxfId="36" priority="27" stopIfTrue="1" operator="between">
      <formula>1</formula>
      <formula>99999999</formula>
    </cfRule>
  </conditionalFormatting>
  <conditionalFormatting sqref="O7 O10:O11">
    <cfRule type="cellIs" dxfId="35" priority="25" stopIfTrue="1" operator="lessThan">
      <formula>0</formula>
    </cfRule>
  </conditionalFormatting>
  <conditionalFormatting sqref="S7 S10:S11">
    <cfRule type="cellIs" dxfId="34" priority="24" stopIfTrue="1" operator="lessThan">
      <formula>0</formula>
    </cfRule>
  </conditionalFormatting>
  <conditionalFormatting sqref="E9">
    <cfRule type="cellIs" dxfId="33" priority="23" stopIfTrue="1" operator="between">
      <formula>1</formula>
      <formula>99999999</formula>
    </cfRule>
  </conditionalFormatting>
  <conditionalFormatting sqref="S9">
    <cfRule type="cellIs" dxfId="32" priority="20" stopIfTrue="1" operator="lessThan">
      <formula>0</formula>
    </cfRule>
  </conditionalFormatting>
  <conditionalFormatting sqref="M8">
    <cfRule type="cellIs" dxfId="31" priority="18" stopIfTrue="1" operator="lessThan">
      <formula>0</formula>
    </cfRule>
  </conditionalFormatting>
  <conditionalFormatting sqref="E8:F8 F10 F12 F14 F16 F18 F20 F22 F24 F26 F7">
    <cfRule type="cellIs" dxfId="30" priority="19" stopIfTrue="1" operator="between">
      <formula>1</formula>
      <formula>99999999</formula>
    </cfRule>
  </conditionalFormatting>
  <conditionalFormatting sqref="O8">
    <cfRule type="cellIs" dxfId="29" priority="17" stopIfTrue="1" operator="lessThan">
      <formula>0</formula>
    </cfRule>
  </conditionalFormatting>
  <conditionalFormatting sqref="S8">
    <cfRule type="cellIs" dxfId="28" priority="16" stopIfTrue="1" operator="lessThan">
      <formula>0</formula>
    </cfRule>
  </conditionalFormatting>
  <conditionalFormatting sqref="M5:P5 S5:T5">
    <cfRule type="cellIs" dxfId="27" priority="15" stopIfTrue="1" operator="lessThan">
      <formula>0</formula>
    </cfRule>
  </conditionalFormatting>
  <conditionalFormatting sqref="M4">
    <cfRule type="cellIs" dxfId="26" priority="14" stopIfTrue="1" operator="lessThan">
      <formula>0</formula>
    </cfRule>
  </conditionalFormatting>
  <conditionalFormatting sqref="O4">
    <cfRule type="cellIs" dxfId="25" priority="13" stopIfTrue="1" operator="lessThan">
      <formula>0</formula>
    </cfRule>
  </conditionalFormatting>
  <conditionalFormatting sqref="S4">
    <cfRule type="cellIs" dxfId="24" priority="12" stopIfTrue="1" operator="lessThan">
      <formula>0</formula>
    </cfRule>
  </conditionalFormatting>
  <conditionalFormatting sqref="M6">
    <cfRule type="cellIs" dxfId="23" priority="11" stopIfTrue="1" operator="lessThan">
      <formula>0</formula>
    </cfRule>
  </conditionalFormatting>
  <conditionalFormatting sqref="O6">
    <cfRule type="cellIs" dxfId="22" priority="10" stopIfTrue="1" operator="lessThan">
      <formula>0</formula>
    </cfRule>
  </conditionalFormatting>
  <conditionalFormatting sqref="S6">
    <cfRule type="cellIs" dxfId="21" priority="9" stopIfTrue="1" operator="lessThan">
      <formula>0</formula>
    </cfRule>
  </conditionalFormatting>
  <conditionalFormatting sqref="Q5:R5">
    <cfRule type="cellIs" dxfId="20" priority="8" stopIfTrue="1" operator="lessThan">
      <formula>0</formula>
    </cfRule>
  </conditionalFormatting>
  <conditionalFormatting sqref="Q4">
    <cfRule type="cellIs" dxfId="19" priority="7" stopIfTrue="1" operator="lessThan">
      <formula>0</formula>
    </cfRule>
  </conditionalFormatting>
  <conditionalFormatting sqref="Q6">
    <cfRule type="cellIs" dxfId="18" priority="6" stopIfTrue="1" operator="lessThan">
      <formula>0</formula>
    </cfRule>
  </conditionalFormatting>
  <conditionalFormatting sqref="M29">
    <cfRule type="cellIs" dxfId="17" priority="4" stopIfTrue="1" operator="lessThan">
      <formula>0</formula>
    </cfRule>
  </conditionalFormatting>
  <conditionalFormatting sqref="E29:F29">
    <cfRule type="cellIs" dxfId="16" priority="5" stopIfTrue="1" operator="between">
      <formula>1</formula>
      <formula>99999999</formula>
    </cfRule>
  </conditionalFormatting>
  <conditionalFormatting sqref="O29">
    <cfRule type="cellIs" dxfId="15" priority="3" stopIfTrue="1" operator="lessThan">
      <formula>0</formula>
    </cfRule>
  </conditionalFormatting>
  <conditionalFormatting sqref="S29">
    <cfRule type="cellIs" dxfId="14" priority="2" stopIfTrue="1" operator="lessThan">
      <formula>0</formula>
    </cfRule>
  </conditionalFormatting>
  <conditionalFormatting sqref="F7:F8">
    <cfRule type="cellIs" dxfId="13" priority="1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49"/>
  <sheetViews>
    <sheetView tabSelected="1" topLeftCell="E1" zoomScale="70" zoomScaleNormal="70" workbookViewId="0">
      <selection activeCell="X17" sqref="X17"/>
    </sheetView>
  </sheetViews>
  <sheetFormatPr baseColWidth="10" defaultRowHeight="15"/>
  <cols>
    <col min="1" max="1" width="5.7109375" bestFit="1" customWidth="1"/>
    <col min="2" max="2" width="9.14062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4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  <c r="X1" s="48"/>
    </row>
    <row r="2" spans="1:24" ht="28.5">
      <c r="A2" s="290" t="s">
        <v>51</v>
      </c>
      <c r="B2" s="291"/>
      <c r="C2" s="291"/>
      <c r="D2" s="291"/>
      <c r="E2" s="291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/>
      <c r="V2"/>
    </row>
    <row r="3" spans="1:24">
      <c r="U3" s="86"/>
      <c r="V3" s="90"/>
      <c r="W3" s="46"/>
      <c r="X3" s="46"/>
    </row>
    <row r="4" spans="1:24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4" ht="51.7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48</v>
      </c>
      <c r="N5" s="206" t="s">
        <v>8</v>
      </c>
      <c r="O5" s="160" t="s">
        <v>49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4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4" ht="23.25">
      <c r="A7" s="98" t="s">
        <v>11</v>
      </c>
      <c r="B7" s="100" t="s">
        <v>1</v>
      </c>
      <c r="C7" s="99" t="e">
        <f>IF(N7="","",SUM(N7,P7,R7,T7))</f>
        <v>#REF!</v>
      </c>
      <c r="D7" s="4" t="e">
        <f t="shared" ref="D7:D41" si="0">IF(C7="","",RANK(C7,$C$7:$C$41,1))</f>
        <v>#REF!</v>
      </c>
      <c r="E7" s="5"/>
      <c r="F7" s="129">
        <v>1</v>
      </c>
      <c r="G7" s="7"/>
      <c r="H7" s="8"/>
      <c r="I7" s="34"/>
      <c r="J7" s="9"/>
      <c r="K7" s="10"/>
      <c r="L7" s="6"/>
      <c r="M7" s="150"/>
      <c r="N7" s="145" t="e">
        <f>IF(#REF!="","",RANK(#REF!,$M$7:$M$41,0))</f>
        <v>#REF!</v>
      </c>
      <c r="O7" s="53"/>
      <c r="P7" s="145" t="str">
        <f t="shared" ref="P7:P41" si="1">IF(O7="","",RANK(O7,$O$7:$O$41,0))</f>
        <v/>
      </c>
      <c r="Q7" s="147"/>
      <c r="R7" s="145" t="str">
        <f>IF(Q7="","",RANK(Q7,$Q$7:$Q$41,1))</f>
        <v/>
      </c>
      <c r="S7" s="55"/>
      <c r="T7" s="145" t="str">
        <f>IF(S7="","",RANK(S7,$S$7:$S$41,0))</f>
        <v/>
      </c>
      <c r="U7" s="88" t="e">
        <f>SUM(#REF!*0.35)</f>
        <v>#REF!</v>
      </c>
      <c r="V7"/>
    </row>
    <row r="8" spans="1:24" ht="23.25">
      <c r="A8" s="98" t="s">
        <v>11</v>
      </c>
      <c r="B8" s="100"/>
      <c r="C8" s="99">
        <f t="shared" ref="C8:C41" si="2">IF(N8="","",SUM(N8,P8,R8,T8))</f>
        <v>4</v>
      </c>
      <c r="D8" s="4" t="e">
        <f t="shared" si="0"/>
        <v>#REF!</v>
      </c>
      <c r="E8" s="5"/>
      <c r="F8" s="129"/>
      <c r="G8" s="7" t="s">
        <v>96</v>
      </c>
      <c r="H8" s="8" t="s">
        <v>97</v>
      </c>
      <c r="I8" s="34">
        <v>1977</v>
      </c>
      <c r="J8" s="9">
        <v>62.15</v>
      </c>
      <c r="K8" s="10" t="s">
        <v>98</v>
      </c>
      <c r="L8" s="6" t="s">
        <v>99</v>
      </c>
      <c r="M8" s="51">
        <v>65</v>
      </c>
      <c r="N8" s="145">
        <f t="shared" ref="N8:N41" si="3">IF(M8="","",RANK(M8,$M$7:$M$41,0))</f>
        <v>1</v>
      </c>
      <c r="O8" s="53">
        <v>10</v>
      </c>
      <c r="P8" s="145">
        <f t="shared" si="1"/>
        <v>1</v>
      </c>
      <c r="Q8" s="147">
        <v>90</v>
      </c>
      <c r="R8" s="145">
        <f t="shared" ref="R8:R41" si="4">IF(Q8="","",RANK(Q8,$Q$7:$Q$41,1))</f>
        <v>1</v>
      </c>
      <c r="S8" s="55">
        <v>25</v>
      </c>
      <c r="T8" s="145">
        <f t="shared" ref="T8:T41" si="5">IF(S8="","",RANK(S8,$S$7:$S$41,0))</f>
        <v>1</v>
      </c>
      <c r="U8" s="88">
        <f t="shared" ref="U8:U41" si="6">SUM(J8*0.35)</f>
        <v>21.752499999999998</v>
      </c>
      <c r="V8"/>
    </row>
    <row r="9" spans="1:24" ht="23.25">
      <c r="A9" s="98" t="s">
        <v>11</v>
      </c>
      <c r="B9" s="100"/>
      <c r="C9" s="99" t="str">
        <f t="shared" si="2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3"/>
        <v/>
      </c>
      <c r="O9" s="53"/>
      <c r="P9" s="145" t="str">
        <f t="shared" si="1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si="6"/>
        <v>0</v>
      </c>
      <c r="V9"/>
    </row>
    <row r="10" spans="1:24" ht="23.25">
      <c r="A10" s="98" t="s">
        <v>11</v>
      </c>
      <c r="B10" s="100"/>
      <c r="C10" s="99" t="str">
        <f t="shared" si="2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3"/>
        <v/>
      </c>
      <c r="O10" s="53"/>
      <c r="P10" s="145" t="str">
        <f t="shared" si="1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24" ht="23.25">
      <c r="A11" s="98" t="s">
        <v>11</v>
      </c>
      <c r="B11" s="100"/>
      <c r="C11" s="99" t="str">
        <f t="shared" si="2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3"/>
        <v/>
      </c>
      <c r="O11" s="53"/>
      <c r="P11" s="145" t="str">
        <f t="shared" si="1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24" ht="23.25">
      <c r="A12" s="98" t="s">
        <v>11</v>
      </c>
      <c r="B12" s="100"/>
      <c r="C12" s="99" t="str">
        <f t="shared" si="2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3"/>
        <v/>
      </c>
      <c r="O12" s="53"/>
      <c r="P12" s="145" t="str">
        <f t="shared" si="1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24" ht="23.25">
      <c r="A13" s="98" t="s">
        <v>11</v>
      </c>
      <c r="B13" s="100"/>
      <c r="C13" s="99" t="str">
        <f t="shared" si="2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3"/>
        <v/>
      </c>
      <c r="O13" s="53"/>
      <c r="P13" s="145" t="str">
        <f t="shared" si="1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4" ht="23.25">
      <c r="A14" s="98" t="s">
        <v>11</v>
      </c>
      <c r="B14" s="100"/>
      <c r="C14" s="99" t="str">
        <f t="shared" si="2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3"/>
        <v/>
      </c>
      <c r="O14" s="53"/>
      <c r="P14" s="145" t="str">
        <f t="shared" si="1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4" ht="23.25">
      <c r="A15" s="98" t="s">
        <v>11</v>
      </c>
      <c r="B15" s="100"/>
      <c r="C15" s="99" t="str">
        <f t="shared" si="2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3"/>
        <v/>
      </c>
      <c r="O15" s="53"/>
      <c r="P15" s="145" t="str">
        <f t="shared" si="1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4" ht="23.25">
      <c r="A16" s="98" t="s">
        <v>11</v>
      </c>
      <c r="B16" s="100"/>
      <c r="C16" s="99" t="str">
        <f t="shared" si="2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3"/>
        <v/>
      </c>
      <c r="O16" s="53"/>
      <c r="P16" s="145" t="str">
        <f t="shared" si="1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98" t="s">
        <v>11</v>
      </c>
      <c r="B17" s="100"/>
      <c r="C17" s="99" t="str">
        <f t="shared" si="2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3"/>
        <v/>
      </c>
      <c r="O17" s="53"/>
      <c r="P17" s="145" t="str">
        <f t="shared" si="1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98" t="s">
        <v>11</v>
      </c>
      <c r="B18" s="100"/>
      <c r="C18" s="99" t="str">
        <f t="shared" si="2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3"/>
        <v/>
      </c>
      <c r="O18" s="53"/>
      <c r="P18" s="145" t="str">
        <f t="shared" si="1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98" t="s">
        <v>11</v>
      </c>
      <c r="B19" s="100"/>
      <c r="C19" s="99" t="str">
        <f t="shared" si="2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3"/>
        <v/>
      </c>
      <c r="O19" s="53"/>
      <c r="P19" s="145" t="str">
        <f t="shared" si="1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98" t="s">
        <v>11</v>
      </c>
      <c r="B20" s="100"/>
      <c r="C20" s="99" t="str">
        <f t="shared" si="2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3"/>
        <v/>
      </c>
      <c r="O20" s="53"/>
      <c r="P20" s="145" t="str">
        <f t="shared" si="1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98" t="s">
        <v>11</v>
      </c>
      <c r="B21" s="100"/>
      <c r="C21" s="99" t="str">
        <f t="shared" si="2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3"/>
        <v/>
      </c>
      <c r="O21" s="53"/>
      <c r="P21" s="145" t="str">
        <f t="shared" si="1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11</v>
      </c>
      <c r="B22" s="100"/>
      <c r="C22" s="99" t="str">
        <f t="shared" si="2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3"/>
        <v/>
      </c>
      <c r="O22" s="53"/>
      <c r="P22" s="145" t="str">
        <f t="shared" si="1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11</v>
      </c>
      <c r="B23" s="100"/>
      <c r="C23" s="99" t="str">
        <f t="shared" si="2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3"/>
        <v/>
      </c>
      <c r="O23" s="53"/>
      <c r="P23" s="145" t="str">
        <f t="shared" si="1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45" customHeight="1">
      <c r="A24" s="98" t="s">
        <v>11</v>
      </c>
      <c r="B24" s="100"/>
      <c r="C24" s="99" t="str">
        <f t="shared" si="2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3"/>
        <v/>
      </c>
      <c r="O24" s="53"/>
      <c r="P24" s="145" t="str">
        <f t="shared" si="1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11</v>
      </c>
      <c r="B25" s="100"/>
      <c r="C25" s="99" t="str">
        <f t="shared" si="2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3"/>
        <v/>
      </c>
      <c r="O25" s="53"/>
      <c r="P25" s="145" t="str">
        <f t="shared" si="1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11</v>
      </c>
      <c r="B26" s="100"/>
      <c r="C26" s="99" t="str">
        <f t="shared" si="2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3"/>
        <v/>
      </c>
      <c r="O26" s="53"/>
      <c r="P26" s="145" t="str">
        <f t="shared" si="1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11</v>
      </c>
      <c r="B27" s="100"/>
      <c r="C27" s="99" t="str">
        <f t="shared" si="2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3"/>
        <v/>
      </c>
      <c r="O27" s="53"/>
      <c r="P27" s="145" t="str">
        <f t="shared" si="1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11</v>
      </c>
      <c r="B28" s="100"/>
      <c r="C28" s="99" t="str">
        <f t="shared" si="2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3"/>
        <v/>
      </c>
      <c r="O28" s="53"/>
      <c r="P28" s="145" t="str">
        <f t="shared" si="1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11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3"/>
        <v/>
      </c>
      <c r="O29" s="53"/>
      <c r="P29" s="145" t="str">
        <f t="shared" si="1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11</v>
      </c>
      <c r="B30" s="100"/>
      <c r="C30" s="99" t="str">
        <f t="shared" si="2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3"/>
        <v/>
      </c>
      <c r="O30" s="53"/>
      <c r="P30" s="145" t="str">
        <f t="shared" si="1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11</v>
      </c>
      <c r="B31" s="100"/>
      <c r="C31" s="99" t="str">
        <f t="shared" si="2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3"/>
        <v/>
      </c>
      <c r="O31" s="54"/>
      <c r="P31" s="145" t="str">
        <f t="shared" si="1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11</v>
      </c>
      <c r="B32" s="100"/>
      <c r="C32" s="99" t="str">
        <f t="shared" si="2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3"/>
        <v/>
      </c>
      <c r="O32" s="53"/>
      <c r="P32" s="145" t="str">
        <f t="shared" si="1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11</v>
      </c>
      <c r="B33" s="100"/>
      <c r="C33" s="99" t="str">
        <f t="shared" si="2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3"/>
        <v/>
      </c>
      <c r="O33" s="53"/>
      <c r="P33" s="145" t="str">
        <f t="shared" si="1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11</v>
      </c>
      <c r="B34" s="100"/>
      <c r="C34" s="99" t="str">
        <f t="shared" si="2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3"/>
        <v/>
      </c>
      <c r="O34" s="53"/>
      <c r="P34" s="145" t="str">
        <f t="shared" si="1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11</v>
      </c>
      <c r="B35" s="100"/>
      <c r="C35" s="99" t="str">
        <f t="shared" si="2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3"/>
        <v/>
      </c>
      <c r="O35" s="53"/>
      <c r="P35" s="145" t="str">
        <f t="shared" si="1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11</v>
      </c>
      <c r="B36" s="100"/>
      <c r="C36" s="99" t="str">
        <f t="shared" si="2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3"/>
        <v/>
      </c>
      <c r="O36" s="53"/>
      <c r="P36" s="145" t="str">
        <f t="shared" si="1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11</v>
      </c>
      <c r="B37" s="100"/>
      <c r="C37" s="99" t="str">
        <f t="shared" si="2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3"/>
        <v/>
      </c>
      <c r="O37" s="53"/>
      <c r="P37" s="145" t="str">
        <f t="shared" si="1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11</v>
      </c>
      <c r="B38" s="100"/>
      <c r="C38" s="99" t="str">
        <f t="shared" si="2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3"/>
        <v/>
      </c>
      <c r="O38" s="53"/>
      <c r="P38" s="145" t="str">
        <f t="shared" si="1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11</v>
      </c>
      <c r="B39" s="100"/>
      <c r="C39" s="99" t="str">
        <f t="shared" si="2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3"/>
        <v/>
      </c>
      <c r="O39" s="53"/>
      <c r="P39" s="145" t="str">
        <f t="shared" si="1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11</v>
      </c>
      <c r="B40" s="100"/>
      <c r="C40" s="99" t="str">
        <f t="shared" si="2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3"/>
        <v/>
      </c>
      <c r="O40" s="53"/>
      <c r="P40" s="145" t="str">
        <f t="shared" si="1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98" t="s">
        <v>11</v>
      </c>
      <c r="B41" s="100"/>
      <c r="C41" s="99" t="str">
        <f t="shared" si="2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3"/>
        <v/>
      </c>
      <c r="O41" s="70"/>
      <c r="P41" s="145" t="str">
        <f t="shared" si="1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8">
    <mergeCell ref="U5:U6"/>
    <mergeCell ref="F5:F6"/>
    <mergeCell ref="G5:G6"/>
    <mergeCell ref="H5:H6"/>
    <mergeCell ref="I5:I6"/>
    <mergeCell ref="J5:J6"/>
    <mergeCell ref="K5:K6"/>
    <mergeCell ref="L5:L6"/>
    <mergeCell ref="N5:N6"/>
    <mergeCell ref="P5:P6"/>
    <mergeCell ref="R5:R6"/>
    <mergeCell ref="T5:T6"/>
    <mergeCell ref="A2:E2"/>
    <mergeCell ref="A5:A6"/>
    <mergeCell ref="B5:B6"/>
    <mergeCell ref="C5:C6"/>
    <mergeCell ref="D5:D6"/>
    <mergeCell ref="E5:E6"/>
  </mergeCells>
  <conditionalFormatting sqref="N43:O49 G2:T2 O1 T46 M42:T42 M4 O4 S4 M6 M5:T5 Q4 Q6 M8:M41 O6:O41 S6:S41">
    <cfRule type="cellIs" dxfId="12" priority="105" stopIfTrue="1" operator="lessThan">
      <formula>0</formula>
    </cfRule>
  </conditionalFormatting>
  <conditionalFormatting sqref="E7:F41">
    <cfRule type="cellIs" dxfId="11" priority="65" stopIfTrue="1" operator="between">
      <formula>1</formula>
      <formula>99999999</formula>
    </cfRule>
  </conditionalFormatting>
  <conditionalFormatting sqref="A7:B49 A5">
    <cfRule type="cellIs" dxfId="10" priority="106" stopIfTrue="1" operator="equal">
      <formula>"H"</formula>
    </cfRule>
    <cfRule type="cellIs" dxfId="9" priority="107" stopIfTrue="1" operator="equal">
      <formula>"F"</formula>
    </cfRule>
  </conditionalFormatting>
  <conditionalFormatting sqref="E1:F1">
    <cfRule type="cellIs" dxfId="8" priority="35" operator="between">
      <formula>2004</formula>
      <formula>2005</formula>
    </cfRule>
  </conditionalFormatting>
  <conditionalFormatting sqref="L8:L41 K7">
    <cfRule type="cellIs" dxfId="7" priority="34" stopIfTrue="1" operator="notEqual">
      <formula>"F"</formula>
    </cfRule>
  </conditionalFormatting>
  <conditionalFormatting sqref="L7">
    <cfRule type="cellIs" dxfId="6" priority="32" stopIfTrue="1" operator="lessThan">
      <formula>0</formula>
    </cfRule>
  </conditionalFormatting>
  <conditionalFormatting sqref="L7">
    <cfRule type="cellIs" dxfId="5" priority="7" stopIfTrue="1" operator="notEqual">
      <formula>"F"</formula>
    </cfRule>
  </conditionalFormatting>
  <conditionalFormatting sqref="L7">
    <cfRule type="cellIs" dxfId="4" priority="5" stopIfTrue="1" operator="notEqual">
      <formula>"F"</formula>
    </cfRule>
  </conditionalFormatting>
  <conditionalFormatting sqref="K8">
    <cfRule type="cellIs" dxfId="3" priority="4" stopIfTrue="1" operator="notEqual">
      <formula>"F"</formula>
    </cfRule>
  </conditionalFormatting>
  <conditionalFormatting sqref="L8">
    <cfRule type="cellIs" dxfId="2" priority="3" stopIfTrue="1" operator="lessThan">
      <formula>0</formula>
    </cfRule>
  </conditionalFormatting>
  <conditionalFormatting sqref="L8">
    <cfRule type="cellIs" dxfId="1" priority="2" stopIfTrue="1" operator="notEqual">
      <formula>"F"</formula>
    </cfRule>
  </conditionalFormatting>
  <conditionalFormatting sqref="L8">
    <cfRule type="cellIs" dxfId="0" priority="1" stopIfTrue="1" operator="notEqual">
      <formula>"F"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9"/>
  <sheetViews>
    <sheetView topLeftCell="D1" zoomScale="70" zoomScaleNormal="70" workbookViewId="0">
      <selection activeCell="S9" sqref="S9"/>
    </sheetView>
  </sheetViews>
  <sheetFormatPr baseColWidth="10" defaultColWidth="11.5703125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5703125" style="91"/>
  </cols>
  <sheetData>
    <row r="1" spans="1:37" s="44" customFormat="1" ht="36" customHeight="1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  <c r="X1" s="48"/>
      <c r="Y1" s="48"/>
      <c r="Z1" s="201"/>
      <c r="AA1" s="201"/>
      <c r="AB1" s="201"/>
      <c r="AC1" s="201"/>
      <c r="AD1" s="45"/>
      <c r="AE1" s="45"/>
    </row>
    <row r="2" spans="1:37" s="44" customFormat="1" ht="45" customHeight="1">
      <c r="A2" s="204" t="s">
        <v>46</v>
      </c>
      <c r="B2" s="205"/>
      <c r="C2" s="205"/>
      <c r="D2" s="205"/>
      <c r="E2" s="205"/>
      <c r="F2" s="166"/>
      <c r="G2" s="83"/>
      <c r="H2" s="83"/>
      <c r="I2" s="83"/>
      <c r="J2" s="83"/>
      <c r="K2" s="83"/>
      <c r="L2" s="83"/>
      <c r="M2" s="84"/>
      <c r="N2" s="83"/>
      <c r="O2" s="165"/>
      <c r="P2" s="165"/>
      <c r="Q2" s="165"/>
      <c r="R2" s="165"/>
      <c r="S2" s="165"/>
      <c r="T2" s="165"/>
      <c r="U2" s="202"/>
      <c r="V2" s="202"/>
      <c r="W2" s="202"/>
      <c r="X2" s="202"/>
      <c r="Y2" s="202"/>
      <c r="Z2" s="203"/>
      <c r="AA2" s="203"/>
      <c r="AB2" s="203"/>
      <c r="AC2" s="203"/>
      <c r="AD2" s="45"/>
      <c r="AE2" s="45"/>
    </row>
    <row r="3" spans="1:37">
      <c r="U3" s="86"/>
      <c r="V3" s="90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37" ht="37.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37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37" ht="23.25">
      <c r="A7" s="98" t="s">
        <v>10</v>
      </c>
      <c r="B7" s="100"/>
      <c r="C7" s="99">
        <f>IF(N7="","",SUM(N7,P7,R7,T7))</f>
        <v>12</v>
      </c>
      <c r="D7" s="4">
        <f t="shared" ref="D7:D41" si="0">IF(C7="","",RANK(C7,$C$7:$C$41,1))</f>
        <v>3</v>
      </c>
      <c r="E7" s="5"/>
      <c r="F7" s="129">
        <v>435691</v>
      </c>
      <c r="G7" s="7" t="s">
        <v>66</v>
      </c>
      <c r="H7" s="8" t="s">
        <v>67</v>
      </c>
      <c r="I7" s="34">
        <v>83</v>
      </c>
      <c r="J7" s="9">
        <v>71</v>
      </c>
      <c r="K7" s="10" t="s">
        <v>65</v>
      </c>
      <c r="L7" s="6" t="s">
        <v>68</v>
      </c>
      <c r="M7" s="51">
        <v>95</v>
      </c>
      <c r="N7" s="145">
        <f t="shared" ref="N7:N41" si="1">IF(M7="","",RANK(M7,$M$7:$M$41,0))</f>
        <v>2</v>
      </c>
      <c r="O7" s="53">
        <v>22</v>
      </c>
      <c r="P7" s="145">
        <f t="shared" ref="P7:P41" si="2">IF(O7="","",RANK(O7,$O$7:$O$41,0))</f>
        <v>1</v>
      </c>
      <c r="Q7" s="147">
        <v>90</v>
      </c>
      <c r="R7" s="145">
        <f>IF(Q7="","",RANK(Q7,$Q$7:$Q$41,1))</f>
        <v>5</v>
      </c>
      <c r="S7" s="55">
        <v>45</v>
      </c>
      <c r="T7" s="145">
        <f>IF(S7="","",RANK(S7,$S$7:$S$41,0))</f>
        <v>4</v>
      </c>
      <c r="U7" s="88">
        <f>SUM(J7*0.65)</f>
        <v>46.15</v>
      </c>
      <c r="V7"/>
    </row>
    <row r="8" spans="1:37" ht="23.25">
      <c r="A8" s="98" t="s">
        <v>10</v>
      </c>
      <c r="B8" s="100"/>
      <c r="C8" s="99">
        <f t="shared" ref="C8:C41" si="3">IF(N8="","",SUM(N8,P8,R8,T8))</f>
        <v>18</v>
      </c>
      <c r="D8" s="4">
        <f t="shared" si="0"/>
        <v>5</v>
      </c>
      <c r="E8" s="5"/>
      <c r="F8" s="129">
        <v>448118</v>
      </c>
      <c r="G8" s="7" t="s">
        <v>76</v>
      </c>
      <c r="H8" s="8" t="s">
        <v>77</v>
      </c>
      <c r="I8" s="34">
        <v>87</v>
      </c>
      <c r="J8" s="9">
        <v>74.8</v>
      </c>
      <c r="K8" s="10" t="s">
        <v>78</v>
      </c>
      <c r="L8" s="6" t="s">
        <v>11</v>
      </c>
      <c r="M8" s="51">
        <v>65</v>
      </c>
      <c r="N8" s="145">
        <f t="shared" si="1"/>
        <v>5</v>
      </c>
      <c r="O8" s="53">
        <v>12</v>
      </c>
      <c r="P8" s="145">
        <f t="shared" si="2"/>
        <v>5</v>
      </c>
      <c r="Q8" s="147">
        <v>75</v>
      </c>
      <c r="R8" s="145">
        <f t="shared" ref="R8:R41" si="4">IF(Q8="","",RANK(Q8,$Q$7:$Q$41,1))</f>
        <v>3</v>
      </c>
      <c r="S8" s="55">
        <v>32</v>
      </c>
      <c r="T8" s="145">
        <f t="shared" ref="T8:T41" si="5">IF(S8="","",RANK(S8,$S$7:$S$41,0))</f>
        <v>5</v>
      </c>
      <c r="U8" s="88">
        <f t="shared" ref="U8:U41" si="6">SUM(J8*0.65)</f>
        <v>48.62</v>
      </c>
      <c r="V8"/>
    </row>
    <row r="9" spans="1:37" ht="23.25">
      <c r="A9" s="98" t="s">
        <v>10</v>
      </c>
      <c r="B9" s="100"/>
      <c r="C9" s="99">
        <f t="shared" si="3"/>
        <v>6</v>
      </c>
      <c r="D9" s="4">
        <f t="shared" si="0"/>
        <v>1</v>
      </c>
      <c r="E9" s="5"/>
      <c r="F9" s="129">
        <v>453475</v>
      </c>
      <c r="G9" s="41" t="s">
        <v>81</v>
      </c>
      <c r="H9" s="42" t="s">
        <v>82</v>
      </c>
      <c r="I9" s="39">
        <v>93</v>
      </c>
      <c r="J9" s="43">
        <v>75.3</v>
      </c>
      <c r="K9" s="10" t="s">
        <v>83</v>
      </c>
      <c r="L9" s="6" t="s">
        <v>11</v>
      </c>
      <c r="M9" s="51">
        <v>105</v>
      </c>
      <c r="N9" s="145">
        <f t="shared" si="1"/>
        <v>1</v>
      </c>
      <c r="O9" s="53">
        <v>18</v>
      </c>
      <c r="P9" s="145">
        <f t="shared" si="2"/>
        <v>3</v>
      </c>
      <c r="Q9" s="147">
        <v>59</v>
      </c>
      <c r="R9" s="145">
        <f t="shared" si="4"/>
        <v>1</v>
      </c>
      <c r="S9" s="55">
        <v>75</v>
      </c>
      <c r="T9" s="145">
        <f t="shared" si="5"/>
        <v>1</v>
      </c>
      <c r="U9" s="88">
        <f t="shared" si="6"/>
        <v>48.945</v>
      </c>
      <c r="V9"/>
    </row>
    <row r="10" spans="1:37" ht="23.25">
      <c r="A10" s="98" t="s">
        <v>10</v>
      </c>
      <c r="B10" s="100"/>
      <c r="C10" s="99">
        <f t="shared" si="3"/>
        <v>13</v>
      </c>
      <c r="D10" s="4">
        <f t="shared" si="0"/>
        <v>4</v>
      </c>
      <c r="E10" s="5"/>
      <c r="F10" s="129">
        <v>458815</v>
      </c>
      <c r="G10" s="7" t="s">
        <v>86</v>
      </c>
      <c r="H10" s="8" t="s">
        <v>85</v>
      </c>
      <c r="I10" s="34">
        <v>87</v>
      </c>
      <c r="J10" s="9">
        <v>74.5</v>
      </c>
      <c r="K10" s="10" t="s">
        <v>78</v>
      </c>
      <c r="L10" s="6" t="s">
        <v>11</v>
      </c>
      <c r="M10" s="51">
        <v>77</v>
      </c>
      <c r="N10" s="145">
        <f t="shared" si="1"/>
        <v>4</v>
      </c>
      <c r="O10" s="53">
        <v>16</v>
      </c>
      <c r="P10" s="145">
        <f t="shared" si="2"/>
        <v>4</v>
      </c>
      <c r="Q10" s="147">
        <v>70</v>
      </c>
      <c r="R10" s="145">
        <f t="shared" si="4"/>
        <v>2</v>
      </c>
      <c r="S10" s="55">
        <v>57</v>
      </c>
      <c r="T10" s="145">
        <f t="shared" si="5"/>
        <v>3</v>
      </c>
      <c r="U10" s="88">
        <f t="shared" si="6"/>
        <v>48.425000000000004</v>
      </c>
      <c r="V10"/>
    </row>
    <row r="11" spans="1:37" ht="23.25">
      <c r="A11" s="98" t="s">
        <v>10</v>
      </c>
      <c r="B11" s="100"/>
      <c r="C11" s="99">
        <f t="shared" si="3"/>
        <v>10</v>
      </c>
      <c r="D11" s="4">
        <f t="shared" si="0"/>
        <v>2</v>
      </c>
      <c r="E11" s="5"/>
      <c r="F11" s="129">
        <v>452461</v>
      </c>
      <c r="G11" s="7" t="s">
        <v>87</v>
      </c>
      <c r="H11" s="8" t="s">
        <v>88</v>
      </c>
      <c r="I11" s="34">
        <v>92</v>
      </c>
      <c r="J11" s="9">
        <v>78.900000000000006</v>
      </c>
      <c r="K11" s="10" t="s">
        <v>75</v>
      </c>
      <c r="L11" s="6" t="s">
        <v>11</v>
      </c>
      <c r="M11" s="51">
        <v>95</v>
      </c>
      <c r="N11" s="145">
        <f t="shared" si="1"/>
        <v>2</v>
      </c>
      <c r="O11" s="53">
        <v>20</v>
      </c>
      <c r="P11" s="145">
        <f t="shared" si="2"/>
        <v>2</v>
      </c>
      <c r="Q11" s="147">
        <v>76</v>
      </c>
      <c r="R11" s="145">
        <f t="shared" si="4"/>
        <v>4</v>
      </c>
      <c r="S11" s="55">
        <v>59</v>
      </c>
      <c r="T11" s="145">
        <f t="shared" si="5"/>
        <v>2</v>
      </c>
      <c r="U11" s="88">
        <f t="shared" si="6"/>
        <v>51.285000000000004</v>
      </c>
      <c r="V11"/>
    </row>
    <row r="12" spans="1:37" ht="23.25">
      <c r="A12" s="98" t="s">
        <v>10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37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37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37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37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22">
    <mergeCell ref="R5:R6"/>
    <mergeCell ref="A2:E2"/>
    <mergeCell ref="N5:N6"/>
    <mergeCell ref="P5:P6"/>
    <mergeCell ref="G5:G6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F5:F6"/>
    <mergeCell ref="Z1:AC1"/>
    <mergeCell ref="U2:Y2"/>
    <mergeCell ref="Z2:AA2"/>
    <mergeCell ref="AB2:AC2"/>
    <mergeCell ref="T5:T6"/>
    <mergeCell ref="U5:U6"/>
  </mergeCells>
  <conditionalFormatting sqref="A43:B46 A21:A22 A40:A41 A25:A27 A30:A32 A35:A36">
    <cfRule type="cellIs" dxfId="912" priority="127" stopIfTrue="1" operator="equal">
      <formula>"H"</formula>
    </cfRule>
    <cfRule type="cellIs" dxfId="911" priority="128" stopIfTrue="1" operator="equal">
      <formula>"F"</formula>
    </cfRule>
  </conditionalFormatting>
  <conditionalFormatting sqref="S42:T42 T46">
    <cfRule type="cellIs" dxfId="910" priority="122" stopIfTrue="1" operator="lessThan">
      <formula>0</formula>
    </cfRule>
  </conditionalFormatting>
  <conditionalFormatting sqref="M42:N42">
    <cfRule type="cellIs" dxfId="909" priority="121" stopIfTrue="1" operator="lessThan">
      <formula>0</formula>
    </cfRule>
  </conditionalFormatting>
  <conditionalFormatting sqref="S15:S17 S20:S22 S25:S26">
    <cfRule type="cellIs" dxfId="908" priority="108" stopIfTrue="1" operator="lessThan">
      <formula>0</formula>
    </cfRule>
  </conditionalFormatting>
  <conditionalFormatting sqref="E30:F30">
    <cfRule type="cellIs" dxfId="907" priority="111" stopIfTrue="1" operator="between">
      <formula>1</formula>
      <formula>99999999</formula>
    </cfRule>
  </conditionalFormatting>
  <conditionalFormatting sqref="S27 S40:S41 S30:S32 S35:S36">
    <cfRule type="cellIs" dxfId="906" priority="107" stopIfTrue="1" operator="lessThan">
      <formula>0</formula>
    </cfRule>
  </conditionalFormatting>
  <conditionalFormatting sqref="S37">
    <cfRule type="cellIs" dxfId="905" priority="101" stopIfTrue="1" operator="lessThan">
      <formula>0</formula>
    </cfRule>
  </conditionalFormatting>
  <conditionalFormatting sqref="E37:F37">
    <cfRule type="cellIs" dxfId="904" priority="104" stopIfTrue="1" operator="between">
      <formula>1</formula>
      <formula>99999999</formula>
    </cfRule>
  </conditionalFormatting>
  <conditionalFormatting sqref="O14">
    <cfRule type="cellIs" dxfId="903" priority="94" stopIfTrue="1" operator="lessThan">
      <formula>0</formula>
    </cfRule>
  </conditionalFormatting>
  <conditionalFormatting sqref="S14">
    <cfRule type="cellIs" dxfId="902" priority="93" stopIfTrue="1" operator="lessThan">
      <formula>0</formula>
    </cfRule>
  </conditionalFormatting>
  <conditionalFormatting sqref="S13">
    <cfRule type="cellIs" dxfId="901" priority="87" stopIfTrue="1" operator="lessThan">
      <formula>0</formula>
    </cfRule>
  </conditionalFormatting>
  <conditionalFormatting sqref="M24">
    <cfRule type="cellIs" dxfId="900" priority="71" stopIfTrue="1" operator="lessThan">
      <formula>0</formula>
    </cfRule>
  </conditionalFormatting>
  <conditionalFormatting sqref="M23">
    <cfRule type="cellIs" dxfId="899" priority="65" stopIfTrue="1" operator="lessThan">
      <formula>0</formula>
    </cfRule>
  </conditionalFormatting>
  <conditionalFormatting sqref="O23">
    <cfRule type="cellIs" dxfId="898" priority="64" stopIfTrue="1" operator="lessThan">
      <formula>0</formula>
    </cfRule>
  </conditionalFormatting>
  <conditionalFormatting sqref="M28">
    <cfRule type="cellIs" dxfId="897" priority="59" stopIfTrue="1" operator="lessThan">
      <formula>0</formula>
    </cfRule>
  </conditionalFormatting>
  <conditionalFormatting sqref="E28:F28">
    <cfRule type="cellIs" dxfId="896" priority="62" stopIfTrue="1" operator="between">
      <formula>1</formula>
      <formula>99999999</formula>
    </cfRule>
  </conditionalFormatting>
  <conditionalFormatting sqref="A28">
    <cfRule type="cellIs" dxfId="895" priority="60" stopIfTrue="1" operator="equal">
      <formula>"H"</formula>
    </cfRule>
    <cfRule type="cellIs" dxfId="894" priority="61" stopIfTrue="1" operator="equal">
      <formula>"F"</formula>
    </cfRule>
  </conditionalFormatting>
  <conditionalFormatting sqref="O28">
    <cfRule type="cellIs" dxfId="893" priority="58" stopIfTrue="1" operator="lessThan">
      <formula>0</formula>
    </cfRule>
  </conditionalFormatting>
  <conditionalFormatting sqref="S28">
    <cfRule type="cellIs" dxfId="892" priority="57" stopIfTrue="1" operator="lessThan">
      <formula>0</formula>
    </cfRule>
  </conditionalFormatting>
  <conditionalFormatting sqref="O34">
    <cfRule type="cellIs" dxfId="891" priority="52" stopIfTrue="1" operator="lessThan">
      <formula>0</formula>
    </cfRule>
  </conditionalFormatting>
  <conditionalFormatting sqref="S34">
    <cfRule type="cellIs" dxfId="890" priority="51" stopIfTrue="1" operator="lessThan">
      <formula>0</formula>
    </cfRule>
  </conditionalFormatting>
  <conditionalFormatting sqref="S33">
    <cfRule type="cellIs" dxfId="889" priority="45" stopIfTrue="1" operator="lessThan">
      <formula>0</formula>
    </cfRule>
  </conditionalFormatting>
  <conditionalFormatting sqref="M39">
    <cfRule type="cellIs" dxfId="888" priority="41" stopIfTrue="1" operator="lessThan">
      <formula>0</formula>
    </cfRule>
  </conditionalFormatting>
  <conditionalFormatting sqref="G2:T2">
    <cfRule type="cellIs" dxfId="887" priority="32" stopIfTrue="1" operator="lessThan">
      <formula>0</formula>
    </cfRule>
  </conditionalFormatting>
  <conditionalFormatting sqref="O1">
    <cfRule type="cellIs" dxfId="886" priority="31" stopIfTrue="1" operator="lessThan">
      <formula>0</formula>
    </cfRule>
  </conditionalFormatting>
  <conditionalFormatting sqref="E38:F38">
    <cfRule type="cellIs" dxfId="885" priority="38" stopIfTrue="1" operator="between">
      <formula>1</formula>
      <formula>99999999</formula>
    </cfRule>
  </conditionalFormatting>
  <conditionalFormatting sqref="M38">
    <cfRule type="cellIs" dxfId="884" priority="35" stopIfTrue="1" operator="lessThan">
      <formula>0</formula>
    </cfRule>
  </conditionalFormatting>
  <conditionalFormatting sqref="L7:L41">
    <cfRule type="cellIs" dxfId="883" priority="29" stopIfTrue="1" operator="notEqual">
      <formula>"F"</formula>
    </cfRule>
  </conditionalFormatting>
  <conditionalFormatting sqref="M7 M10:M11">
    <cfRule type="cellIs" dxfId="882" priority="27" stopIfTrue="1" operator="lessThan">
      <formula>0</formula>
    </cfRule>
  </conditionalFormatting>
  <conditionalFormatting sqref="E7:F7 E10:E11 F9 F11 F13 F15 F17 F19 F21 F23 F25 F27">
    <cfRule type="cellIs" dxfId="881" priority="28" stopIfTrue="1" operator="between">
      <formula>1</formula>
      <formula>99999999</formula>
    </cfRule>
  </conditionalFormatting>
  <conditionalFormatting sqref="O7 O10:O11">
    <cfRule type="cellIs" dxfId="880" priority="26" stopIfTrue="1" operator="lessThan">
      <formula>0</formula>
    </cfRule>
  </conditionalFormatting>
  <conditionalFormatting sqref="S7 S10:S11">
    <cfRule type="cellIs" dxfId="879" priority="25" stopIfTrue="1" operator="lessThan">
      <formula>0</formula>
    </cfRule>
  </conditionalFormatting>
  <conditionalFormatting sqref="M9">
    <cfRule type="cellIs" dxfId="878" priority="23" stopIfTrue="1" operator="lessThan">
      <formula>0</formula>
    </cfRule>
  </conditionalFormatting>
  <conditionalFormatting sqref="O9">
    <cfRule type="cellIs" dxfId="877" priority="22" stopIfTrue="1" operator="lessThan">
      <formula>0</formula>
    </cfRule>
  </conditionalFormatting>
  <conditionalFormatting sqref="S9">
    <cfRule type="cellIs" dxfId="876" priority="21" stopIfTrue="1" operator="lessThan">
      <formula>0</formula>
    </cfRule>
  </conditionalFormatting>
  <conditionalFormatting sqref="M8">
    <cfRule type="cellIs" dxfId="875" priority="19" stopIfTrue="1" operator="lessThan">
      <formula>0</formula>
    </cfRule>
  </conditionalFormatting>
  <conditionalFormatting sqref="O8">
    <cfRule type="cellIs" dxfId="874" priority="18" stopIfTrue="1" operator="lessThan">
      <formula>0</formula>
    </cfRule>
  </conditionalFormatting>
  <conditionalFormatting sqref="O6">
    <cfRule type="cellIs" dxfId="873" priority="11" stopIfTrue="1" operator="lessThan">
      <formula>0</formula>
    </cfRule>
  </conditionalFormatting>
  <conditionalFormatting sqref="S6">
    <cfRule type="cellIs" dxfId="872" priority="10" stopIfTrue="1" operator="lessThan">
      <formula>0</formula>
    </cfRule>
  </conditionalFormatting>
  <conditionalFormatting sqref="Q5:R5">
    <cfRule type="cellIs" dxfId="871" priority="9" stopIfTrue="1" operator="lessThan">
      <formula>0</formula>
    </cfRule>
  </conditionalFormatting>
  <conditionalFormatting sqref="M29">
    <cfRule type="cellIs" dxfId="870" priority="3" stopIfTrue="1" operator="lessThan">
      <formula>0</formula>
    </cfRule>
  </conditionalFormatting>
  <conditionalFormatting sqref="O29">
    <cfRule type="cellIs" dxfId="869" priority="2" stopIfTrue="1" operator="lessThan">
      <formula>0</formula>
    </cfRule>
  </conditionalFormatting>
  <conditionalFormatting sqref="S29">
    <cfRule type="cellIs" dxfId="868" priority="1" stopIfTrue="1" operator="lessThan">
      <formula>0</formula>
    </cfRule>
  </conditionalFormatting>
  <conditionalFormatting sqref="N43:O49 M12 O12 S12">
    <cfRule type="cellIs" dxfId="867" priority="126" stopIfTrue="1" operator="lessThan">
      <formula>0</formula>
    </cfRule>
  </conditionalFormatting>
  <conditionalFormatting sqref="A42:B42">
    <cfRule type="cellIs" dxfId="866" priority="124" stopIfTrue="1" operator="equal">
      <formula>"H"</formula>
    </cfRule>
    <cfRule type="cellIs" dxfId="865" priority="125" stopIfTrue="1" operator="equal">
      <formula>"F"</formula>
    </cfRule>
  </conditionalFormatting>
  <conditionalFormatting sqref="O42:R42">
    <cfRule type="cellIs" dxfId="864" priority="123" stopIfTrue="1" operator="lessThan">
      <formula>0</formula>
    </cfRule>
  </conditionalFormatting>
  <conditionalFormatting sqref="M15:M17 M20:M22 M25:M26">
    <cfRule type="cellIs" dxfId="863" priority="117" stopIfTrue="1" operator="lessThan">
      <formula>0</formula>
    </cfRule>
  </conditionalFormatting>
  <conditionalFormatting sqref="E31:F32 E40:F41 E15:E17 E20:E22 E25:E27 E35:F36 E12">
    <cfRule type="cellIs" dxfId="862" priority="120" stopIfTrue="1" operator="between">
      <formula>1</formula>
      <formula>99999999</formula>
    </cfRule>
  </conditionalFormatting>
  <conditionalFormatting sqref="A7:B7 A10:A12 A15:A17 A20 B8:B41">
    <cfRule type="cellIs" dxfId="861" priority="118" stopIfTrue="1" operator="equal">
      <formula>"H"</formula>
    </cfRule>
    <cfRule type="cellIs" dxfId="860" priority="119" stopIfTrue="1" operator="equal">
      <formula>"F"</formula>
    </cfRule>
  </conditionalFormatting>
  <conditionalFormatting sqref="M27 M40:M41 M30:M32 M35:M36">
    <cfRule type="cellIs" dxfId="859" priority="116" stopIfTrue="1" operator="lessThan">
      <formula>0</formula>
    </cfRule>
  </conditionalFormatting>
  <conditionalFormatting sqref="A47:B49">
    <cfRule type="cellIs" dxfId="858" priority="114" stopIfTrue="1" operator="equal">
      <formula>"H"</formula>
    </cfRule>
    <cfRule type="cellIs" dxfId="857" priority="115" stopIfTrue="1" operator="equal">
      <formula>"F"</formula>
    </cfRule>
  </conditionalFormatting>
  <conditionalFormatting sqref="A5">
    <cfRule type="cellIs" dxfId="856" priority="112" stopIfTrue="1" operator="equal">
      <formula>"H"</formula>
    </cfRule>
    <cfRule type="cellIs" dxfId="855" priority="113" stopIfTrue="1" operator="equal">
      <formula>"F"</formula>
    </cfRule>
  </conditionalFormatting>
  <conditionalFormatting sqref="O15:O17 O20:O22 O25:O26">
    <cfRule type="cellIs" dxfId="854" priority="110" stopIfTrue="1" operator="lessThan">
      <formula>0</formula>
    </cfRule>
  </conditionalFormatting>
  <conditionalFormatting sqref="O27 O40:O41 O30:O32 O35:O36">
    <cfRule type="cellIs" dxfId="853" priority="109" stopIfTrue="1" operator="lessThan">
      <formula>0</formula>
    </cfRule>
  </conditionalFormatting>
  <conditionalFormatting sqref="A37">
    <cfRule type="cellIs" dxfId="852" priority="105" stopIfTrue="1" operator="equal">
      <formula>"H"</formula>
    </cfRule>
    <cfRule type="cellIs" dxfId="851" priority="106" stopIfTrue="1" operator="equal">
      <formula>"F"</formula>
    </cfRule>
  </conditionalFormatting>
  <conditionalFormatting sqref="M37">
    <cfRule type="cellIs" dxfId="850" priority="103" stopIfTrue="1" operator="lessThan">
      <formula>0</formula>
    </cfRule>
  </conditionalFormatting>
  <conditionalFormatting sqref="O37">
    <cfRule type="cellIs" dxfId="849" priority="102" stopIfTrue="1" operator="lessThan">
      <formula>0</formula>
    </cfRule>
  </conditionalFormatting>
  <conditionalFormatting sqref="A8:A9">
    <cfRule type="cellIs" dxfId="848" priority="99" stopIfTrue="1" operator="equal">
      <formula>"H"</formula>
    </cfRule>
    <cfRule type="cellIs" dxfId="847" priority="100" stopIfTrue="1" operator="equal">
      <formula>"F"</formula>
    </cfRule>
  </conditionalFormatting>
  <conditionalFormatting sqref="M14">
    <cfRule type="cellIs" dxfId="846" priority="95" stopIfTrue="1" operator="lessThan">
      <formula>0</formula>
    </cfRule>
  </conditionalFormatting>
  <conditionalFormatting sqref="E14">
    <cfRule type="cellIs" dxfId="845" priority="98" stopIfTrue="1" operator="between">
      <formula>1</formula>
      <formula>99999999</formula>
    </cfRule>
  </conditionalFormatting>
  <conditionalFormatting sqref="A14">
    <cfRule type="cellIs" dxfId="844" priority="96" stopIfTrue="1" operator="equal">
      <formula>"H"</formula>
    </cfRule>
    <cfRule type="cellIs" dxfId="843" priority="97" stopIfTrue="1" operator="equal">
      <formula>"F"</formula>
    </cfRule>
  </conditionalFormatting>
  <conditionalFormatting sqref="M13">
    <cfRule type="cellIs" dxfId="842" priority="89" stopIfTrue="1" operator="lessThan">
      <formula>0</formula>
    </cfRule>
  </conditionalFormatting>
  <conditionalFormatting sqref="E13">
    <cfRule type="cellIs" dxfId="841" priority="92" stopIfTrue="1" operator="between">
      <formula>1</formula>
      <formula>99999999</formula>
    </cfRule>
  </conditionalFormatting>
  <conditionalFormatting sqref="A13">
    <cfRule type="cellIs" dxfId="840" priority="90" stopIfTrue="1" operator="equal">
      <formula>"H"</formula>
    </cfRule>
    <cfRule type="cellIs" dxfId="839" priority="91" stopIfTrue="1" operator="equal">
      <formula>"F"</formula>
    </cfRule>
  </conditionalFormatting>
  <conditionalFormatting sqref="O13">
    <cfRule type="cellIs" dxfId="838" priority="88" stopIfTrue="1" operator="lessThan">
      <formula>0</formula>
    </cfRule>
  </conditionalFormatting>
  <conditionalFormatting sqref="M19">
    <cfRule type="cellIs" dxfId="837" priority="83" stopIfTrue="1" operator="lessThan">
      <formula>0</formula>
    </cfRule>
  </conditionalFormatting>
  <conditionalFormatting sqref="E19">
    <cfRule type="cellIs" dxfId="836" priority="86" stopIfTrue="1" operator="between">
      <formula>1</formula>
      <formula>99999999</formula>
    </cfRule>
  </conditionalFormatting>
  <conditionalFormatting sqref="A19">
    <cfRule type="cellIs" dxfId="835" priority="84" stopIfTrue="1" operator="equal">
      <formula>"H"</formula>
    </cfRule>
    <cfRule type="cellIs" dxfId="834" priority="85" stopIfTrue="1" operator="equal">
      <formula>"F"</formula>
    </cfRule>
  </conditionalFormatting>
  <conditionalFormatting sqref="O19">
    <cfRule type="cellIs" dxfId="833" priority="82" stopIfTrue="1" operator="lessThan">
      <formula>0</formula>
    </cfRule>
  </conditionalFormatting>
  <conditionalFormatting sqref="S19">
    <cfRule type="cellIs" dxfId="832" priority="81" stopIfTrue="1" operator="lessThan">
      <formula>0</formula>
    </cfRule>
  </conditionalFormatting>
  <conditionalFormatting sqref="M18">
    <cfRule type="cellIs" dxfId="831" priority="77" stopIfTrue="1" operator="lessThan">
      <formula>0</formula>
    </cfRule>
  </conditionalFormatting>
  <conditionalFormatting sqref="E18">
    <cfRule type="cellIs" dxfId="830" priority="80" stopIfTrue="1" operator="between">
      <formula>1</formula>
      <formula>99999999</formula>
    </cfRule>
  </conditionalFormatting>
  <conditionalFormatting sqref="A18">
    <cfRule type="cellIs" dxfId="829" priority="78" stopIfTrue="1" operator="equal">
      <formula>"H"</formula>
    </cfRule>
    <cfRule type="cellIs" dxfId="828" priority="79" stopIfTrue="1" operator="equal">
      <formula>"F"</formula>
    </cfRule>
  </conditionalFormatting>
  <conditionalFormatting sqref="O18">
    <cfRule type="cellIs" dxfId="827" priority="76" stopIfTrue="1" operator="lessThan">
      <formula>0</formula>
    </cfRule>
  </conditionalFormatting>
  <conditionalFormatting sqref="S18">
    <cfRule type="cellIs" dxfId="826" priority="75" stopIfTrue="1" operator="lessThan">
      <formula>0</formula>
    </cfRule>
  </conditionalFormatting>
  <conditionalFormatting sqref="E24">
    <cfRule type="cellIs" dxfId="825" priority="74" stopIfTrue="1" operator="between">
      <formula>1</formula>
      <formula>99999999</formula>
    </cfRule>
  </conditionalFormatting>
  <conditionalFormatting sqref="A24">
    <cfRule type="cellIs" dxfId="824" priority="72" stopIfTrue="1" operator="equal">
      <formula>"H"</formula>
    </cfRule>
    <cfRule type="cellIs" dxfId="823" priority="73" stopIfTrue="1" operator="equal">
      <formula>"F"</formula>
    </cfRule>
  </conditionalFormatting>
  <conditionalFormatting sqref="O24">
    <cfRule type="cellIs" dxfId="822" priority="70" stopIfTrue="1" operator="lessThan">
      <formula>0</formula>
    </cfRule>
  </conditionalFormatting>
  <conditionalFormatting sqref="S24">
    <cfRule type="cellIs" dxfId="821" priority="69" stopIfTrue="1" operator="lessThan">
      <formula>0</formula>
    </cfRule>
  </conditionalFormatting>
  <conditionalFormatting sqref="E23">
    <cfRule type="cellIs" dxfId="820" priority="68" stopIfTrue="1" operator="between">
      <formula>1</formula>
      <formula>99999999</formula>
    </cfRule>
  </conditionalFormatting>
  <conditionalFormatting sqref="A23">
    <cfRule type="cellIs" dxfId="819" priority="66" stopIfTrue="1" operator="equal">
      <formula>"H"</formula>
    </cfRule>
    <cfRule type="cellIs" dxfId="818" priority="67" stopIfTrue="1" operator="equal">
      <formula>"F"</formula>
    </cfRule>
  </conditionalFormatting>
  <conditionalFormatting sqref="S23">
    <cfRule type="cellIs" dxfId="817" priority="63" stopIfTrue="1" operator="lessThan">
      <formula>0</formula>
    </cfRule>
  </conditionalFormatting>
  <conditionalFormatting sqref="M34">
    <cfRule type="cellIs" dxfId="816" priority="53" stopIfTrue="1" operator="lessThan">
      <formula>0</formula>
    </cfRule>
  </conditionalFormatting>
  <conditionalFormatting sqref="E34:F34">
    <cfRule type="cellIs" dxfId="815" priority="56" stopIfTrue="1" operator="between">
      <formula>1</formula>
      <formula>99999999</formula>
    </cfRule>
  </conditionalFormatting>
  <conditionalFormatting sqref="A34">
    <cfRule type="cellIs" dxfId="814" priority="54" stopIfTrue="1" operator="equal">
      <formula>"H"</formula>
    </cfRule>
    <cfRule type="cellIs" dxfId="813" priority="55" stopIfTrue="1" operator="equal">
      <formula>"F"</formula>
    </cfRule>
  </conditionalFormatting>
  <conditionalFormatting sqref="M33">
    <cfRule type="cellIs" dxfId="812" priority="47" stopIfTrue="1" operator="lessThan">
      <formula>0</formula>
    </cfRule>
  </conditionalFormatting>
  <conditionalFormatting sqref="E33:F33">
    <cfRule type="cellIs" dxfId="811" priority="50" stopIfTrue="1" operator="between">
      <formula>1</formula>
      <formula>99999999</formula>
    </cfRule>
  </conditionalFormatting>
  <conditionalFormatting sqref="A33">
    <cfRule type="cellIs" dxfId="810" priority="48" stopIfTrue="1" operator="equal">
      <formula>"H"</formula>
    </cfRule>
    <cfRule type="cellIs" dxfId="809" priority="49" stopIfTrue="1" operator="equal">
      <formula>"F"</formula>
    </cfRule>
  </conditionalFormatting>
  <conditionalFormatting sqref="O33">
    <cfRule type="cellIs" dxfId="808" priority="46" stopIfTrue="1" operator="lessThan">
      <formula>0</formula>
    </cfRule>
  </conditionalFormatting>
  <conditionalFormatting sqref="E39:F39">
    <cfRule type="cellIs" dxfId="807" priority="44" stopIfTrue="1" operator="between">
      <formula>1</formula>
      <formula>99999999</formula>
    </cfRule>
  </conditionalFormatting>
  <conditionalFormatting sqref="A39">
    <cfRule type="cellIs" dxfId="806" priority="42" stopIfTrue="1" operator="equal">
      <formula>"H"</formula>
    </cfRule>
    <cfRule type="cellIs" dxfId="805" priority="43" stopIfTrue="1" operator="equal">
      <formula>"F"</formula>
    </cfRule>
  </conditionalFormatting>
  <conditionalFormatting sqref="O39">
    <cfRule type="cellIs" dxfId="804" priority="40" stopIfTrue="1" operator="lessThan">
      <formula>0</formula>
    </cfRule>
  </conditionalFormatting>
  <conditionalFormatting sqref="S39">
    <cfRule type="cellIs" dxfId="803" priority="39" stopIfTrue="1" operator="lessThan">
      <formula>0</formula>
    </cfRule>
  </conditionalFormatting>
  <conditionalFormatting sqref="A38">
    <cfRule type="cellIs" dxfId="802" priority="36" stopIfTrue="1" operator="equal">
      <formula>"H"</formula>
    </cfRule>
    <cfRule type="cellIs" dxfId="801" priority="37" stopIfTrue="1" operator="equal">
      <formula>"F"</formula>
    </cfRule>
  </conditionalFormatting>
  <conditionalFormatting sqref="O38">
    <cfRule type="cellIs" dxfId="800" priority="34" stopIfTrue="1" operator="lessThan">
      <formula>0</formula>
    </cfRule>
  </conditionalFormatting>
  <conditionalFormatting sqref="S38">
    <cfRule type="cellIs" dxfId="799" priority="33" stopIfTrue="1" operator="lessThan">
      <formula>0</formula>
    </cfRule>
  </conditionalFormatting>
  <conditionalFormatting sqref="E1:F1">
    <cfRule type="cellIs" dxfId="798" priority="30" operator="between">
      <formula>2004</formula>
      <formula>2005</formula>
    </cfRule>
  </conditionalFormatting>
  <conditionalFormatting sqref="E9">
    <cfRule type="cellIs" dxfId="797" priority="24" stopIfTrue="1" operator="between">
      <formula>1</formula>
      <formula>99999999</formula>
    </cfRule>
  </conditionalFormatting>
  <conditionalFormatting sqref="E8:F8 F10 F12 F14 F16 F18 F20 F22 F24 F26">
    <cfRule type="cellIs" dxfId="796" priority="20" stopIfTrue="1" operator="between">
      <formula>1</formula>
      <formula>99999999</formula>
    </cfRule>
  </conditionalFormatting>
  <conditionalFormatting sqref="S8">
    <cfRule type="cellIs" dxfId="795" priority="17" stopIfTrue="1" operator="lessThan">
      <formula>0</formula>
    </cfRule>
  </conditionalFormatting>
  <conditionalFormatting sqref="M5:P5 S5:T5">
    <cfRule type="cellIs" dxfId="794" priority="16" stopIfTrue="1" operator="lessThan">
      <formula>0</formula>
    </cfRule>
  </conditionalFormatting>
  <conditionalFormatting sqref="M4">
    <cfRule type="cellIs" dxfId="793" priority="15" stopIfTrue="1" operator="lessThan">
      <formula>0</formula>
    </cfRule>
  </conditionalFormatting>
  <conditionalFormatting sqref="O4">
    <cfRule type="cellIs" dxfId="792" priority="14" stopIfTrue="1" operator="lessThan">
      <formula>0</formula>
    </cfRule>
  </conditionalFormatting>
  <conditionalFormatting sqref="S4">
    <cfRule type="cellIs" dxfId="791" priority="13" stopIfTrue="1" operator="lessThan">
      <formula>0</formula>
    </cfRule>
  </conditionalFormatting>
  <conditionalFormatting sqref="M6">
    <cfRule type="cellIs" dxfId="790" priority="12" stopIfTrue="1" operator="lessThan">
      <formula>0</formula>
    </cfRule>
  </conditionalFormatting>
  <conditionalFormatting sqref="Q4">
    <cfRule type="cellIs" dxfId="789" priority="8" stopIfTrue="1" operator="lessThan">
      <formula>0</formula>
    </cfRule>
  </conditionalFormatting>
  <conditionalFormatting sqref="Q6">
    <cfRule type="cellIs" dxfId="788" priority="7" stopIfTrue="1" operator="lessThan">
      <formula>0</formula>
    </cfRule>
  </conditionalFormatting>
  <conditionalFormatting sqref="A29">
    <cfRule type="cellIs" dxfId="787" priority="5" stopIfTrue="1" operator="equal">
      <formula>"H"</formula>
    </cfRule>
    <cfRule type="cellIs" dxfId="786" priority="6" stopIfTrue="1" operator="equal">
      <formula>"F"</formula>
    </cfRule>
  </conditionalFormatting>
  <conditionalFormatting sqref="E29:F29">
    <cfRule type="cellIs" dxfId="785" priority="4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31496062992125984" right="0.31496062992125984" top="0.35433070866141736" bottom="0.35433070866141736" header="0.31496062992125984" footer="0.31496062992125984"/>
  <pageSetup paperSize="9" scale="61" orientation="landscape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9"/>
  <sheetViews>
    <sheetView topLeftCell="B1" zoomScale="70" zoomScaleNormal="70" workbookViewId="0">
      <selection activeCell="Q12" sqref="Q12"/>
    </sheetView>
  </sheetViews>
  <sheetFormatPr baseColWidth="10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9" max="9" width="11.5703125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2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</row>
    <row r="2" spans="1:22" ht="28.5">
      <c r="A2" s="204" t="s">
        <v>47</v>
      </c>
      <c r="B2" s="205"/>
      <c r="C2" s="205"/>
      <c r="D2" s="205"/>
      <c r="E2" s="205"/>
      <c r="F2" s="166"/>
      <c r="G2" s="83"/>
      <c r="H2" s="83"/>
      <c r="I2" s="83"/>
      <c r="J2" s="83"/>
      <c r="K2" s="83"/>
      <c r="L2" s="83"/>
      <c r="M2" s="84"/>
      <c r="N2" s="83"/>
      <c r="O2" s="165"/>
      <c r="P2" s="165"/>
      <c r="Q2" s="165"/>
      <c r="R2" s="165"/>
      <c r="S2" s="165"/>
      <c r="T2" s="165"/>
      <c r="U2"/>
      <c r="V2"/>
    </row>
    <row r="3" spans="1:22">
      <c r="U3" s="86"/>
      <c r="V3" s="90"/>
    </row>
    <row r="4" spans="1:22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2" ht="37.5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2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2" ht="23.25">
      <c r="A7" s="98" t="s">
        <v>10</v>
      </c>
      <c r="B7" s="100"/>
      <c r="C7" s="99">
        <f>IF(N7="","",SUM(N7,P7,R7,T7))</f>
        <v>21</v>
      </c>
      <c r="D7" s="4">
        <f t="shared" ref="D7:D41" si="0">IF(C7="","",RANK(C7,$C$7:$C$41,1))</f>
        <v>6</v>
      </c>
      <c r="E7" s="5"/>
      <c r="F7" s="129">
        <v>244583</v>
      </c>
      <c r="G7" s="7" t="s">
        <v>69</v>
      </c>
      <c r="H7" s="8" t="s">
        <v>70</v>
      </c>
      <c r="I7" s="34">
        <v>91</v>
      </c>
      <c r="J7" s="9">
        <v>89</v>
      </c>
      <c r="K7" s="10" t="s">
        <v>65</v>
      </c>
      <c r="L7" s="6" t="s">
        <v>11</v>
      </c>
      <c r="M7" s="51">
        <v>80</v>
      </c>
      <c r="N7" s="145">
        <f t="shared" ref="N7:N41" si="1">IF(M7="","",RANK(M7,$M$7:$M$41,0))</f>
        <v>6</v>
      </c>
      <c r="O7" s="53">
        <v>11</v>
      </c>
      <c r="P7" s="145">
        <f t="shared" ref="P7:P41" si="2">IF(O7="","",RANK(O7,$O$7:$O$41,0))</f>
        <v>4</v>
      </c>
      <c r="Q7" s="147">
        <v>117</v>
      </c>
      <c r="R7" s="145">
        <f>IF(Q7="","",RANK(Q7,$Q$7:$Q$41,1))</f>
        <v>5</v>
      </c>
      <c r="S7" s="55">
        <v>17</v>
      </c>
      <c r="T7" s="145">
        <f>IF(S7="","",RANK(S7,$S$7:$S$41,0))</f>
        <v>6</v>
      </c>
      <c r="U7" s="88">
        <f>SUM(J7*0.65)</f>
        <v>57.85</v>
      </c>
      <c r="V7"/>
    </row>
    <row r="8" spans="1:22" ht="23.25">
      <c r="A8" s="98" t="s">
        <v>10</v>
      </c>
      <c r="B8" s="100"/>
      <c r="C8" s="99">
        <f t="shared" ref="C8:C41" si="3">IF(N8="","",SUM(N8,P8,R8,T8))</f>
        <v>16</v>
      </c>
      <c r="D8" s="4">
        <f t="shared" si="0"/>
        <v>5</v>
      </c>
      <c r="E8" s="5"/>
      <c r="F8" s="129">
        <v>442216</v>
      </c>
      <c r="G8" s="7" t="s">
        <v>74</v>
      </c>
      <c r="H8" s="8" t="s">
        <v>73</v>
      </c>
      <c r="I8" s="34">
        <v>92</v>
      </c>
      <c r="J8" s="9">
        <v>100.2</v>
      </c>
      <c r="K8" s="10" t="s">
        <v>75</v>
      </c>
      <c r="L8" s="6" t="s">
        <v>11</v>
      </c>
      <c r="M8" s="51">
        <v>105</v>
      </c>
      <c r="N8" s="145">
        <f t="shared" si="1"/>
        <v>2</v>
      </c>
      <c r="O8" s="53">
        <v>10</v>
      </c>
      <c r="P8" s="145">
        <f t="shared" si="2"/>
        <v>6</v>
      </c>
      <c r="Q8" s="147">
        <v>96</v>
      </c>
      <c r="R8" s="145">
        <f t="shared" ref="R8:R41" si="4">IF(Q8="","",RANK(Q8,$Q$7:$Q$41,1))</f>
        <v>3</v>
      </c>
      <c r="S8" s="55">
        <v>37</v>
      </c>
      <c r="T8" s="145">
        <f t="shared" ref="T8:T41" si="5">IF(S8="","",RANK(S8,$S$7:$S$41,0))</f>
        <v>5</v>
      </c>
      <c r="U8" s="88">
        <f t="shared" ref="U8:U41" si="6">SUM(J8*0.65)</f>
        <v>65.13000000000001</v>
      </c>
      <c r="V8"/>
    </row>
    <row r="9" spans="1:22" ht="23.25">
      <c r="A9" s="98" t="s">
        <v>10</v>
      </c>
      <c r="B9" s="100"/>
      <c r="C9" s="99">
        <f t="shared" si="3"/>
        <v>11</v>
      </c>
      <c r="D9" s="4">
        <f t="shared" si="0"/>
        <v>3</v>
      </c>
      <c r="E9" s="5"/>
      <c r="F9" s="129">
        <v>444750</v>
      </c>
      <c r="G9" s="41" t="s">
        <v>79</v>
      </c>
      <c r="H9" s="42" t="s">
        <v>80</v>
      </c>
      <c r="I9" s="39">
        <v>94</v>
      </c>
      <c r="J9" s="43">
        <v>106</v>
      </c>
      <c r="K9" s="10" t="s">
        <v>78</v>
      </c>
      <c r="L9" s="6" t="s">
        <v>11</v>
      </c>
      <c r="M9" s="51">
        <v>130</v>
      </c>
      <c r="N9" s="145">
        <f t="shared" si="1"/>
        <v>1</v>
      </c>
      <c r="O9" s="53">
        <v>12</v>
      </c>
      <c r="P9" s="145">
        <f t="shared" si="2"/>
        <v>3</v>
      </c>
      <c r="Q9" s="147">
        <v>120</v>
      </c>
      <c r="R9" s="145">
        <f t="shared" si="4"/>
        <v>6</v>
      </c>
      <c r="S9" s="55">
        <v>48</v>
      </c>
      <c r="T9" s="145">
        <f t="shared" si="5"/>
        <v>1</v>
      </c>
      <c r="U9" s="88">
        <f t="shared" si="6"/>
        <v>68.900000000000006</v>
      </c>
      <c r="V9"/>
    </row>
    <row r="10" spans="1:22" ht="23.25">
      <c r="A10" s="98" t="s">
        <v>10</v>
      </c>
      <c r="B10" s="100"/>
      <c r="C10" s="99">
        <f t="shared" si="3"/>
        <v>15</v>
      </c>
      <c r="D10" s="4">
        <f t="shared" si="0"/>
        <v>4</v>
      </c>
      <c r="E10" s="5"/>
      <c r="F10" s="129">
        <v>447456</v>
      </c>
      <c r="G10" s="7" t="s">
        <v>108</v>
      </c>
      <c r="H10" s="8" t="s">
        <v>84</v>
      </c>
      <c r="I10" s="34">
        <v>87</v>
      </c>
      <c r="J10" s="9">
        <v>104.7</v>
      </c>
      <c r="K10" s="10" t="s">
        <v>78</v>
      </c>
      <c r="L10" s="6" t="s">
        <v>11</v>
      </c>
      <c r="M10" s="51">
        <v>100</v>
      </c>
      <c r="N10" s="145">
        <f t="shared" si="1"/>
        <v>3</v>
      </c>
      <c r="O10" s="53">
        <v>11</v>
      </c>
      <c r="P10" s="145">
        <f t="shared" si="2"/>
        <v>4</v>
      </c>
      <c r="Q10" s="147">
        <v>110</v>
      </c>
      <c r="R10" s="145">
        <f t="shared" si="4"/>
        <v>4</v>
      </c>
      <c r="S10" s="55">
        <v>38</v>
      </c>
      <c r="T10" s="145">
        <f t="shared" si="5"/>
        <v>4</v>
      </c>
      <c r="U10" s="88">
        <f t="shared" si="6"/>
        <v>68.055000000000007</v>
      </c>
      <c r="V10"/>
    </row>
    <row r="11" spans="1:22" ht="23.25">
      <c r="A11" s="98" t="s">
        <v>10</v>
      </c>
      <c r="B11" s="100"/>
      <c r="C11" s="99">
        <f t="shared" si="3"/>
        <v>10</v>
      </c>
      <c r="D11" s="4">
        <f t="shared" si="0"/>
        <v>1</v>
      </c>
      <c r="E11" s="5"/>
      <c r="F11" s="129">
        <v>453160</v>
      </c>
      <c r="G11" s="7" t="s">
        <v>89</v>
      </c>
      <c r="H11" s="8" t="s">
        <v>90</v>
      </c>
      <c r="I11" s="34">
        <v>91</v>
      </c>
      <c r="J11" s="9">
        <v>85.8</v>
      </c>
      <c r="K11" s="10" t="s">
        <v>83</v>
      </c>
      <c r="L11" s="6" t="s">
        <v>11</v>
      </c>
      <c r="M11" s="51">
        <v>93</v>
      </c>
      <c r="N11" s="145">
        <f t="shared" si="1"/>
        <v>4</v>
      </c>
      <c r="O11" s="53">
        <v>14</v>
      </c>
      <c r="P11" s="145">
        <f t="shared" si="2"/>
        <v>2</v>
      </c>
      <c r="Q11" s="147">
        <v>80</v>
      </c>
      <c r="R11" s="145">
        <f t="shared" si="4"/>
        <v>2</v>
      </c>
      <c r="S11" s="55">
        <v>47</v>
      </c>
      <c r="T11" s="145">
        <f t="shared" si="5"/>
        <v>2</v>
      </c>
      <c r="U11" s="88">
        <f t="shared" si="6"/>
        <v>55.77</v>
      </c>
      <c r="V11"/>
    </row>
    <row r="12" spans="1:22" ht="23.25">
      <c r="A12" s="98" t="s">
        <v>10</v>
      </c>
      <c r="B12" s="100"/>
      <c r="C12" s="99">
        <f t="shared" si="3"/>
        <v>10</v>
      </c>
      <c r="D12" s="4">
        <f t="shared" si="0"/>
        <v>1</v>
      </c>
      <c r="E12" s="5"/>
      <c r="F12" s="129">
        <v>424029</v>
      </c>
      <c r="G12" s="7" t="s">
        <v>91</v>
      </c>
      <c r="H12" s="8" t="s">
        <v>92</v>
      </c>
      <c r="I12" s="34">
        <v>87</v>
      </c>
      <c r="J12" s="9">
        <v>85.3</v>
      </c>
      <c r="K12" s="10" t="s">
        <v>83</v>
      </c>
      <c r="L12" s="6" t="s">
        <v>11</v>
      </c>
      <c r="M12" s="51">
        <v>90</v>
      </c>
      <c r="N12" s="145">
        <f t="shared" si="1"/>
        <v>5</v>
      </c>
      <c r="O12" s="53">
        <v>25</v>
      </c>
      <c r="P12" s="145">
        <f t="shared" si="2"/>
        <v>1</v>
      </c>
      <c r="Q12" s="147">
        <v>77</v>
      </c>
      <c r="R12" s="145">
        <f t="shared" si="4"/>
        <v>1</v>
      </c>
      <c r="S12" s="55">
        <v>45</v>
      </c>
      <c r="T12" s="145">
        <f t="shared" si="5"/>
        <v>3</v>
      </c>
      <c r="U12" s="88">
        <f t="shared" si="6"/>
        <v>55.445</v>
      </c>
      <c r="V12"/>
    </row>
    <row r="13" spans="1:22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2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2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2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8">
    <mergeCell ref="U5:U6"/>
    <mergeCell ref="F5:F6"/>
    <mergeCell ref="G5:G6"/>
    <mergeCell ref="H5:H6"/>
    <mergeCell ref="I5:I6"/>
    <mergeCell ref="J5:J6"/>
    <mergeCell ref="K5:K6"/>
    <mergeCell ref="L5:L6"/>
    <mergeCell ref="N5:N6"/>
    <mergeCell ref="P5:P6"/>
    <mergeCell ref="R5:R6"/>
    <mergeCell ref="T5:T6"/>
    <mergeCell ref="A2:E2"/>
    <mergeCell ref="A5:A6"/>
    <mergeCell ref="B5:B6"/>
    <mergeCell ref="C5:C6"/>
    <mergeCell ref="D5:D6"/>
    <mergeCell ref="E5:E6"/>
  </mergeCells>
  <conditionalFormatting sqref="A43:B46 A21:A22 A40:A41 A25:A27 A30:A32 A35:A36">
    <cfRule type="cellIs" dxfId="784" priority="127" stopIfTrue="1" operator="equal">
      <formula>"H"</formula>
    </cfRule>
    <cfRule type="cellIs" dxfId="783" priority="128" stopIfTrue="1" operator="equal">
      <formula>"F"</formula>
    </cfRule>
  </conditionalFormatting>
  <conditionalFormatting sqref="N43:O49 M12 O12 S12">
    <cfRule type="cellIs" dxfId="782" priority="126" stopIfTrue="1" operator="lessThan">
      <formula>0</formula>
    </cfRule>
  </conditionalFormatting>
  <conditionalFormatting sqref="A42:B42">
    <cfRule type="cellIs" dxfId="781" priority="124" stopIfTrue="1" operator="equal">
      <formula>"H"</formula>
    </cfRule>
    <cfRule type="cellIs" dxfId="780" priority="125" stopIfTrue="1" operator="equal">
      <formula>"F"</formula>
    </cfRule>
  </conditionalFormatting>
  <conditionalFormatting sqref="S42:T42 T46">
    <cfRule type="cellIs" dxfId="779" priority="122" stopIfTrue="1" operator="lessThan">
      <formula>0</formula>
    </cfRule>
  </conditionalFormatting>
  <conditionalFormatting sqref="O42:R42">
    <cfRule type="cellIs" dxfId="778" priority="123" stopIfTrue="1" operator="lessThan">
      <formula>0</formula>
    </cfRule>
  </conditionalFormatting>
  <conditionalFormatting sqref="M42:N42">
    <cfRule type="cellIs" dxfId="777" priority="121" stopIfTrue="1" operator="lessThan">
      <formula>0</formula>
    </cfRule>
  </conditionalFormatting>
  <conditionalFormatting sqref="M15:M17 M20:M22 M25:M26">
    <cfRule type="cellIs" dxfId="776" priority="117" stopIfTrue="1" operator="lessThan">
      <formula>0</formula>
    </cfRule>
  </conditionalFormatting>
  <conditionalFormatting sqref="E31:F32 E40:F41 E15:E17 E20:E22 E25:E27 E35:F36 E12">
    <cfRule type="cellIs" dxfId="775" priority="120" stopIfTrue="1" operator="between">
      <formula>1</formula>
      <formula>99999999</formula>
    </cfRule>
  </conditionalFormatting>
  <conditionalFormatting sqref="A7:B7 A10:A12 A15:A17 A20 B8:B41">
    <cfRule type="cellIs" dxfId="774" priority="118" stopIfTrue="1" operator="equal">
      <formula>"H"</formula>
    </cfRule>
    <cfRule type="cellIs" dxfId="773" priority="119" stopIfTrue="1" operator="equal">
      <formula>"F"</formula>
    </cfRule>
  </conditionalFormatting>
  <conditionalFormatting sqref="M27 M40:M41 M30:M32 M35:M36">
    <cfRule type="cellIs" dxfId="772" priority="116" stopIfTrue="1" operator="lessThan">
      <formula>0</formula>
    </cfRule>
  </conditionalFormatting>
  <conditionalFormatting sqref="A47:B49">
    <cfRule type="cellIs" dxfId="771" priority="114" stopIfTrue="1" operator="equal">
      <formula>"H"</formula>
    </cfRule>
    <cfRule type="cellIs" dxfId="770" priority="115" stopIfTrue="1" operator="equal">
      <formula>"F"</formula>
    </cfRule>
  </conditionalFormatting>
  <conditionalFormatting sqref="A5">
    <cfRule type="cellIs" dxfId="769" priority="112" stopIfTrue="1" operator="equal">
      <formula>"H"</formula>
    </cfRule>
    <cfRule type="cellIs" dxfId="768" priority="113" stopIfTrue="1" operator="equal">
      <formula>"F"</formula>
    </cfRule>
  </conditionalFormatting>
  <conditionalFormatting sqref="E30:F30">
    <cfRule type="cellIs" dxfId="767" priority="111" stopIfTrue="1" operator="between">
      <formula>1</formula>
      <formula>99999999</formula>
    </cfRule>
  </conditionalFormatting>
  <conditionalFormatting sqref="O15:O17 O20:O22 O25:O26">
    <cfRule type="cellIs" dxfId="766" priority="110" stopIfTrue="1" operator="lessThan">
      <formula>0</formula>
    </cfRule>
  </conditionalFormatting>
  <conditionalFormatting sqref="O27 O40:O41 O30:O32 O35:O36">
    <cfRule type="cellIs" dxfId="765" priority="109" stopIfTrue="1" operator="lessThan">
      <formula>0</formula>
    </cfRule>
  </conditionalFormatting>
  <conditionalFormatting sqref="S15:S17 S20:S22 S25:S26">
    <cfRule type="cellIs" dxfId="764" priority="108" stopIfTrue="1" operator="lessThan">
      <formula>0</formula>
    </cfRule>
  </conditionalFormatting>
  <conditionalFormatting sqref="S27 S40:S41 S30:S32 S35:S36">
    <cfRule type="cellIs" dxfId="763" priority="107" stopIfTrue="1" operator="lessThan">
      <formula>0</formula>
    </cfRule>
  </conditionalFormatting>
  <conditionalFormatting sqref="A37">
    <cfRule type="cellIs" dxfId="762" priority="105" stopIfTrue="1" operator="equal">
      <formula>"H"</formula>
    </cfRule>
    <cfRule type="cellIs" dxfId="761" priority="106" stopIfTrue="1" operator="equal">
      <formula>"F"</formula>
    </cfRule>
  </conditionalFormatting>
  <conditionalFormatting sqref="E37:F37">
    <cfRule type="cellIs" dxfId="760" priority="104" stopIfTrue="1" operator="between">
      <formula>1</formula>
      <formula>99999999</formula>
    </cfRule>
  </conditionalFormatting>
  <conditionalFormatting sqref="M37">
    <cfRule type="cellIs" dxfId="759" priority="103" stopIfTrue="1" operator="lessThan">
      <formula>0</formula>
    </cfRule>
  </conditionalFormatting>
  <conditionalFormatting sqref="O37">
    <cfRule type="cellIs" dxfId="758" priority="102" stopIfTrue="1" operator="lessThan">
      <formula>0</formula>
    </cfRule>
  </conditionalFormatting>
  <conditionalFormatting sqref="S37">
    <cfRule type="cellIs" dxfId="757" priority="101" stopIfTrue="1" operator="lessThan">
      <formula>0</formula>
    </cfRule>
  </conditionalFormatting>
  <conditionalFormatting sqref="A8:A9">
    <cfRule type="cellIs" dxfId="756" priority="99" stopIfTrue="1" operator="equal">
      <formula>"H"</formula>
    </cfRule>
    <cfRule type="cellIs" dxfId="755" priority="100" stopIfTrue="1" operator="equal">
      <formula>"F"</formula>
    </cfRule>
  </conditionalFormatting>
  <conditionalFormatting sqref="M14">
    <cfRule type="cellIs" dxfId="754" priority="95" stopIfTrue="1" operator="lessThan">
      <formula>0</formula>
    </cfRule>
  </conditionalFormatting>
  <conditionalFormatting sqref="E14">
    <cfRule type="cellIs" dxfId="753" priority="98" stopIfTrue="1" operator="between">
      <formula>1</formula>
      <formula>99999999</formula>
    </cfRule>
  </conditionalFormatting>
  <conditionalFormatting sqref="A14">
    <cfRule type="cellIs" dxfId="752" priority="96" stopIfTrue="1" operator="equal">
      <formula>"H"</formula>
    </cfRule>
    <cfRule type="cellIs" dxfId="751" priority="97" stopIfTrue="1" operator="equal">
      <formula>"F"</formula>
    </cfRule>
  </conditionalFormatting>
  <conditionalFormatting sqref="O14">
    <cfRule type="cellIs" dxfId="750" priority="94" stopIfTrue="1" operator="lessThan">
      <formula>0</formula>
    </cfRule>
  </conditionalFormatting>
  <conditionalFormatting sqref="S14">
    <cfRule type="cellIs" dxfId="749" priority="93" stopIfTrue="1" operator="lessThan">
      <formula>0</formula>
    </cfRule>
  </conditionalFormatting>
  <conditionalFormatting sqref="M13">
    <cfRule type="cellIs" dxfId="748" priority="89" stopIfTrue="1" operator="lessThan">
      <formula>0</formula>
    </cfRule>
  </conditionalFormatting>
  <conditionalFormatting sqref="E13">
    <cfRule type="cellIs" dxfId="747" priority="92" stopIfTrue="1" operator="between">
      <formula>1</formula>
      <formula>99999999</formula>
    </cfRule>
  </conditionalFormatting>
  <conditionalFormatting sqref="A13">
    <cfRule type="cellIs" dxfId="746" priority="90" stopIfTrue="1" operator="equal">
      <formula>"H"</formula>
    </cfRule>
    <cfRule type="cellIs" dxfId="745" priority="91" stopIfTrue="1" operator="equal">
      <formula>"F"</formula>
    </cfRule>
  </conditionalFormatting>
  <conditionalFormatting sqref="O13">
    <cfRule type="cellIs" dxfId="744" priority="88" stopIfTrue="1" operator="lessThan">
      <formula>0</formula>
    </cfRule>
  </conditionalFormatting>
  <conditionalFormatting sqref="S13">
    <cfRule type="cellIs" dxfId="743" priority="87" stopIfTrue="1" operator="lessThan">
      <formula>0</formula>
    </cfRule>
  </conditionalFormatting>
  <conditionalFormatting sqref="M19">
    <cfRule type="cellIs" dxfId="742" priority="83" stopIfTrue="1" operator="lessThan">
      <formula>0</formula>
    </cfRule>
  </conditionalFormatting>
  <conditionalFormatting sqref="E19">
    <cfRule type="cellIs" dxfId="741" priority="86" stopIfTrue="1" operator="between">
      <formula>1</formula>
      <formula>99999999</formula>
    </cfRule>
  </conditionalFormatting>
  <conditionalFormatting sqref="A19">
    <cfRule type="cellIs" dxfId="740" priority="84" stopIfTrue="1" operator="equal">
      <formula>"H"</formula>
    </cfRule>
    <cfRule type="cellIs" dxfId="739" priority="85" stopIfTrue="1" operator="equal">
      <formula>"F"</formula>
    </cfRule>
  </conditionalFormatting>
  <conditionalFormatting sqref="O19">
    <cfRule type="cellIs" dxfId="738" priority="82" stopIfTrue="1" operator="lessThan">
      <formula>0</formula>
    </cfRule>
  </conditionalFormatting>
  <conditionalFormatting sqref="S19">
    <cfRule type="cellIs" dxfId="737" priority="81" stopIfTrue="1" operator="lessThan">
      <formula>0</formula>
    </cfRule>
  </conditionalFormatting>
  <conditionalFormatting sqref="M18">
    <cfRule type="cellIs" dxfId="736" priority="77" stopIfTrue="1" operator="lessThan">
      <formula>0</formula>
    </cfRule>
  </conditionalFormatting>
  <conditionalFormatting sqref="E18">
    <cfRule type="cellIs" dxfId="735" priority="80" stopIfTrue="1" operator="between">
      <formula>1</formula>
      <formula>99999999</formula>
    </cfRule>
  </conditionalFormatting>
  <conditionalFormatting sqref="A18">
    <cfRule type="cellIs" dxfId="734" priority="78" stopIfTrue="1" operator="equal">
      <formula>"H"</formula>
    </cfRule>
    <cfRule type="cellIs" dxfId="733" priority="79" stopIfTrue="1" operator="equal">
      <formula>"F"</formula>
    </cfRule>
  </conditionalFormatting>
  <conditionalFormatting sqref="O18">
    <cfRule type="cellIs" dxfId="732" priority="76" stopIfTrue="1" operator="lessThan">
      <formula>0</formula>
    </cfRule>
  </conditionalFormatting>
  <conditionalFormatting sqref="S18">
    <cfRule type="cellIs" dxfId="731" priority="75" stopIfTrue="1" operator="lessThan">
      <formula>0</formula>
    </cfRule>
  </conditionalFormatting>
  <conditionalFormatting sqref="M24">
    <cfRule type="cellIs" dxfId="730" priority="71" stopIfTrue="1" operator="lessThan">
      <formula>0</formula>
    </cfRule>
  </conditionalFormatting>
  <conditionalFormatting sqref="E24">
    <cfRule type="cellIs" dxfId="729" priority="74" stopIfTrue="1" operator="between">
      <formula>1</formula>
      <formula>99999999</formula>
    </cfRule>
  </conditionalFormatting>
  <conditionalFormatting sqref="A24">
    <cfRule type="cellIs" dxfId="728" priority="72" stopIfTrue="1" operator="equal">
      <formula>"H"</formula>
    </cfRule>
    <cfRule type="cellIs" dxfId="727" priority="73" stopIfTrue="1" operator="equal">
      <formula>"F"</formula>
    </cfRule>
  </conditionalFormatting>
  <conditionalFormatting sqref="O24">
    <cfRule type="cellIs" dxfId="726" priority="70" stopIfTrue="1" operator="lessThan">
      <formula>0</formula>
    </cfRule>
  </conditionalFormatting>
  <conditionalFormatting sqref="S24">
    <cfRule type="cellIs" dxfId="725" priority="69" stopIfTrue="1" operator="lessThan">
      <formula>0</formula>
    </cfRule>
  </conditionalFormatting>
  <conditionalFormatting sqref="M23">
    <cfRule type="cellIs" dxfId="724" priority="65" stopIfTrue="1" operator="lessThan">
      <formula>0</formula>
    </cfRule>
  </conditionalFormatting>
  <conditionalFormatting sqref="E23">
    <cfRule type="cellIs" dxfId="723" priority="68" stopIfTrue="1" operator="between">
      <formula>1</formula>
      <formula>99999999</formula>
    </cfRule>
  </conditionalFormatting>
  <conditionalFormatting sqref="A23">
    <cfRule type="cellIs" dxfId="722" priority="66" stopIfTrue="1" operator="equal">
      <formula>"H"</formula>
    </cfRule>
    <cfRule type="cellIs" dxfId="721" priority="67" stopIfTrue="1" operator="equal">
      <formula>"F"</formula>
    </cfRule>
  </conditionalFormatting>
  <conditionalFormatting sqref="O23">
    <cfRule type="cellIs" dxfId="720" priority="64" stopIfTrue="1" operator="lessThan">
      <formula>0</formula>
    </cfRule>
  </conditionalFormatting>
  <conditionalFormatting sqref="S23">
    <cfRule type="cellIs" dxfId="719" priority="63" stopIfTrue="1" operator="lessThan">
      <formula>0</formula>
    </cfRule>
  </conditionalFormatting>
  <conditionalFormatting sqref="M28">
    <cfRule type="cellIs" dxfId="718" priority="59" stopIfTrue="1" operator="lessThan">
      <formula>0</formula>
    </cfRule>
  </conditionalFormatting>
  <conditionalFormatting sqref="E28:F28">
    <cfRule type="cellIs" dxfId="717" priority="62" stopIfTrue="1" operator="between">
      <formula>1</formula>
      <formula>99999999</formula>
    </cfRule>
  </conditionalFormatting>
  <conditionalFormatting sqref="A28">
    <cfRule type="cellIs" dxfId="716" priority="60" stopIfTrue="1" operator="equal">
      <formula>"H"</formula>
    </cfRule>
    <cfRule type="cellIs" dxfId="715" priority="61" stopIfTrue="1" operator="equal">
      <formula>"F"</formula>
    </cfRule>
  </conditionalFormatting>
  <conditionalFormatting sqref="O28">
    <cfRule type="cellIs" dxfId="714" priority="58" stopIfTrue="1" operator="lessThan">
      <formula>0</formula>
    </cfRule>
  </conditionalFormatting>
  <conditionalFormatting sqref="S28">
    <cfRule type="cellIs" dxfId="713" priority="57" stopIfTrue="1" operator="lessThan">
      <formula>0</formula>
    </cfRule>
  </conditionalFormatting>
  <conditionalFormatting sqref="M34">
    <cfRule type="cellIs" dxfId="712" priority="53" stopIfTrue="1" operator="lessThan">
      <formula>0</formula>
    </cfRule>
  </conditionalFormatting>
  <conditionalFormatting sqref="E34:F34">
    <cfRule type="cellIs" dxfId="711" priority="56" stopIfTrue="1" operator="between">
      <formula>1</formula>
      <formula>99999999</formula>
    </cfRule>
  </conditionalFormatting>
  <conditionalFormatting sqref="A34">
    <cfRule type="cellIs" dxfId="710" priority="54" stopIfTrue="1" operator="equal">
      <formula>"H"</formula>
    </cfRule>
    <cfRule type="cellIs" dxfId="709" priority="55" stopIfTrue="1" operator="equal">
      <formula>"F"</formula>
    </cfRule>
  </conditionalFormatting>
  <conditionalFormatting sqref="O34">
    <cfRule type="cellIs" dxfId="708" priority="52" stopIfTrue="1" operator="lessThan">
      <formula>0</formula>
    </cfRule>
  </conditionalFormatting>
  <conditionalFormatting sqref="S34">
    <cfRule type="cellIs" dxfId="707" priority="51" stopIfTrue="1" operator="lessThan">
      <formula>0</formula>
    </cfRule>
  </conditionalFormatting>
  <conditionalFormatting sqref="M33">
    <cfRule type="cellIs" dxfId="706" priority="47" stopIfTrue="1" operator="lessThan">
      <formula>0</formula>
    </cfRule>
  </conditionalFormatting>
  <conditionalFormatting sqref="E33:F33">
    <cfRule type="cellIs" dxfId="705" priority="50" stopIfTrue="1" operator="between">
      <formula>1</formula>
      <formula>99999999</formula>
    </cfRule>
  </conditionalFormatting>
  <conditionalFormatting sqref="A33">
    <cfRule type="cellIs" dxfId="704" priority="48" stopIfTrue="1" operator="equal">
      <formula>"H"</formula>
    </cfRule>
    <cfRule type="cellIs" dxfId="703" priority="49" stopIfTrue="1" operator="equal">
      <formula>"F"</formula>
    </cfRule>
  </conditionalFormatting>
  <conditionalFormatting sqref="O33">
    <cfRule type="cellIs" dxfId="702" priority="46" stopIfTrue="1" operator="lessThan">
      <formula>0</formula>
    </cfRule>
  </conditionalFormatting>
  <conditionalFormatting sqref="S33">
    <cfRule type="cellIs" dxfId="701" priority="45" stopIfTrue="1" operator="lessThan">
      <formula>0</formula>
    </cfRule>
  </conditionalFormatting>
  <conditionalFormatting sqref="M39">
    <cfRule type="cellIs" dxfId="700" priority="41" stopIfTrue="1" operator="lessThan">
      <formula>0</formula>
    </cfRule>
  </conditionalFormatting>
  <conditionalFormatting sqref="E39:F39">
    <cfRule type="cellIs" dxfId="699" priority="44" stopIfTrue="1" operator="between">
      <formula>1</formula>
      <formula>99999999</formula>
    </cfRule>
  </conditionalFormatting>
  <conditionalFormatting sqref="A39">
    <cfRule type="cellIs" dxfId="698" priority="42" stopIfTrue="1" operator="equal">
      <formula>"H"</formula>
    </cfRule>
    <cfRule type="cellIs" dxfId="697" priority="43" stopIfTrue="1" operator="equal">
      <formula>"F"</formula>
    </cfRule>
  </conditionalFormatting>
  <conditionalFormatting sqref="O39">
    <cfRule type="cellIs" dxfId="696" priority="40" stopIfTrue="1" operator="lessThan">
      <formula>0</formula>
    </cfRule>
  </conditionalFormatting>
  <conditionalFormatting sqref="S39">
    <cfRule type="cellIs" dxfId="695" priority="39" stopIfTrue="1" operator="lessThan">
      <formula>0</formula>
    </cfRule>
  </conditionalFormatting>
  <conditionalFormatting sqref="M38">
    <cfRule type="cellIs" dxfId="694" priority="35" stopIfTrue="1" operator="lessThan">
      <formula>0</formula>
    </cfRule>
  </conditionalFormatting>
  <conditionalFormatting sqref="E38:F38">
    <cfRule type="cellIs" dxfId="693" priority="38" stopIfTrue="1" operator="between">
      <formula>1</formula>
      <formula>99999999</formula>
    </cfRule>
  </conditionalFormatting>
  <conditionalFormatting sqref="A38">
    <cfRule type="cellIs" dxfId="692" priority="36" stopIfTrue="1" operator="equal">
      <formula>"H"</formula>
    </cfRule>
    <cfRule type="cellIs" dxfId="691" priority="37" stopIfTrue="1" operator="equal">
      <formula>"F"</formula>
    </cfRule>
  </conditionalFormatting>
  <conditionalFormatting sqref="O38">
    <cfRule type="cellIs" dxfId="690" priority="34" stopIfTrue="1" operator="lessThan">
      <formula>0</formula>
    </cfRule>
  </conditionalFormatting>
  <conditionalFormatting sqref="S38">
    <cfRule type="cellIs" dxfId="689" priority="33" stopIfTrue="1" operator="lessThan">
      <formula>0</formula>
    </cfRule>
  </conditionalFormatting>
  <conditionalFormatting sqref="G2:T2">
    <cfRule type="cellIs" dxfId="688" priority="32" stopIfTrue="1" operator="lessThan">
      <formula>0</formula>
    </cfRule>
  </conditionalFormatting>
  <conditionalFormatting sqref="O1">
    <cfRule type="cellIs" dxfId="687" priority="31" stopIfTrue="1" operator="lessThan">
      <formula>0</formula>
    </cfRule>
  </conditionalFormatting>
  <conditionalFormatting sqref="E1:F1">
    <cfRule type="cellIs" dxfId="686" priority="30" operator="between">
      <formula>2004</formula>
      <formula>2005</formula>
    </cfRule>
  </conditionalFormatting>
  <conditionalFormatting sqref="M9">
    <cfRule type="cellIs" dxfId="685" priority="23" stopIfTrue="1" operator="lessThan">
      <formula>0</formula>
    </cfRule>
  </conditionalFormatting>
  <conditionalFormatting sqref="O9">
    <cfRule type="cellIs" dxfId="684" priority="22" stopIfTrue="1" operator="lessThan">
      <formula>0</formula>
    </cfRule>
  </conditionalFormatting>
  <conditionalFormatting sqref="L7:L41">
    <cfRule type="cellIs" dxfId="683" priority="29" stopIfTrue="1" operator="notEqual">
      <formula>"F"</formula>
    </cfRule>
  </conditionalFormatting>
  <conditionalFormatting sqref="M7 M10:M11">
    <cfRule type="cellIs" dxfId="682" priority="27" stopIfTrue="1" operator="lessThan">
      <formula>0</formula>
    </cfRule>
  </conditionalFormatting>
  <conditionalFormatting sqref="E7:F7 E10:E11 F9 F11 F13 F15 F17 F19 F21 F23 F25 F27">
    <cfRule type="cellIs" dxfId="681" priority="28" stopIfTrue="1" operator="between">
      <formula>1</formula>
      <formula>99999999</formula>
    </cfRule>
  </conditionalFormatting>
  <conditionalFormatting sqref="O7 O10:O11">
    <cfRule type="cellIs" dxfId="680" priority="26" stopIfTrue="1" operator="lessThan">
      <formula>0</formula>
    </cfRule>
  </conditionalFormatting>
  <conditionalFormatting sqref="S7 S10:S11">
    <cfRule type="cellIs" dxfId="679" priority="25" stopIfTrue="1" operator="lessThan">
      <formula>0</formula>
    </cfRule>
  </conditionalFormatting>
  <conditionalFormatting sqref="E9">
    <cfRule type="cellIs" dxfId="678" priority="24" stopIfTrue="1" operator="between">
      <formula>1</formula>
      <formula>99999999</formula>
    </cfRule>
  </conditionalFormatting>
  <conditionalFormatting sqref="S9">
    <cfRule type="cellIs" dxfId="677" priority="21" stopIfTrue="1" operator="lessThan">
      <formula>0</formula>
    </cfRule>
  </conditionalFormatting>
  <conditionalFormatting sqref="M8">
    <cfRule type="cellIs" dxfId="676" priority="19" stopIfTrue="1" operator="lessThan">
      <formula>0</formula>
    </cfRule>
  </conditionalFormatting>
  <conditionalFormatting sqref="E8:F8 F10 F12 F14 F16 F18 F20 F22 F24 F26">
    <cfRule type="cellIs" dxfId="675" priority="20" stopIfTrue="1" operator="between">
      <formula>1</formula>
      <formula>99999999</formula>
    </cfRule>
  </conditionalFormatting>
  <conditionalFormatting sqref="O8">
    <cfRule type="cellIs" dxfId="674" priority="18" stopIfTrue="1" operator="lessThan">
      <formula>0</formula>
    </cfRule>
  </conditionalFormatting>
  <conditionalFormatting sqref="S8">
    <cfRule type="cellIs" dxfId="673" priority="17" stopIfTrue="1" operator="lessThan">
      <formula>0</formula>
    </cfRule>
  </conditionalFormatting>
  <conditionalFormatting sqref="M5:P5 S5:T5">
    <cfRule type="cellIs" dxfId="672" priority="16" stopIfTrue="1" operator="lessThan">
      <formula>0</formula>
    </cfRule>
  </conditionalFormatting>
  <conditionalFormatting sqref="M4">
    <cfRule type="cellIs" dxfId="671" priority="15" stopIfTrue="1" operator="lessThan">
      <formula>0</formula>
    </cfRule>
  </conditionalFormatting>
  <conditionalFormatting sqref="O4">
    <cfRule type="cellIs" dxfId="670" priority="14" stopIfTrue="1" operator="lessThan">
      <formula>0</formula>
    </cfRule>
  </conditionalFormatting>
  <conditionalFormatting sqref="S4">
    <cfRule type="cellIs" dxfId="669" priority="13" stopIfTrue="1" operator="lessThan">
      <formula>0</formula>
    </cfRule>
  </conditionalFormatting>
  <conditionalFormatting sqref="M6">
    <cfRule type="cellIs" dxfId="668" priority="12" stopIfTrue="1" operator="lessThan">
      <formula>0</formula>
    </cfRule>
  </conditionalFormatting>
  <conditionalFormatting sqref="O6">
    <cfRule type="cellIs" dxfId="667" priority="11" stopIfTrue="1" operator="lessThan">
      <formula>0</formula>
    </cfRule>
  </conditionalFormatting>
  <conditionalFormatting sqref="S6">
    <cfRule type="cellIs" dxfId="666" priority="10" stopIfTrue="1" operator="lessThan">
      <formula>0</formula>
    </cfRule>
  </conditionalFormatting>
  <conditionalFormatting sqref="Q5:R5">
    <cfRule type="cellIs" dxfId="665" priority="9" stopIfTrue="1" operator="lessThan">
      <formula>0</formula>
    </cfRule>
  </conditionalFormatting>
  <conditionalFormatting sqref="Q4">
    <cfRule type="cellIs" dxfId="664" priority="8" stopIfTrue="1" operator="lessThan">
      <formula>0</formula>
    </cfRule>
  </conditionalFormatting>
  <conditionalFormatting sqref="Q6">
    <cfRule type="cellIs" dxfId="663" priority="7" stopIfTrue="1" operator="lessThan">
      <formula>0</formula>
    </cfRule>
  </conditionalFormatting>
  <conditionalFormatting sqref="A29">
    <cfRule type="cellIs" dxfId="662" priority="5" stopIfTrue="1" operator="equal">
      <formula>"H"</formula>
    </cfRule>
    <cfRule type="cellIs" dxfId="661" priority="6" stopIfTrue="1" operator="equal">
      <formula>"F"</formula>
    </cfRule>
  </conditionalFormatting>
  <conditionalFormatting sqref="M29">
    <cfRule type="cellIs" dxfId="660" priority="3" stopIfTrue="1" operator="lessThan">
      <formula>0</formula>
    </cfRule>
  </conditionalFormatting>
  <conditionalFormatting sqref="E29:F29">
    <cfRule type="cellIs" dxfId="659" priority="4" stopIfTrue="1" operator="between">
      <formula>1</formula>
      <formula>99999999</formula>
    </cfRule>
  </conditionalFormatting>
  <conditionalFormatting sqref="O29">
    <cfRule type="cellIs" dxfId="658" priority="2" stopIfTrue="1" operator="lessThan">
      <formula>0</formula>
    </cfRule>
  </conditionalFormatting>
  <conditionalFormatting sqref="S29">
    <cfRule type="cellIs" dxfId="657" priority="1" stopIfTrue="1" operator="lessThan">
      <formula>0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9"/>
  <sheetViews>
    <sheetView topLeftCell="E1" zoomScale="70" zoomScaleNormal="70" workbookViewId="0">
      <selection activeCell="S8" sqref="S8"/>
    </sheetView>
  </sheetViews>
  <sheetFormatPr baseColWidth="10" defaultColWidth="11.5703125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5703125" style="91"/>
  </cols>
  <sheetData>
    <row r="1" spans="1:39" s="44" customFormat="1" ht="36" customHeight="1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201"/>
      <c r="X1" s="201"/>
      <c r="Y1" s="201"/>
      <c r="Z1" s="48"/>
      <c r="AA1" s="48"/>
      <c r="AB1" s="201"/>
      <c r="AC1" s="201"/>
      <c r="AD1" s="201"/>
      <c r="AE1" s="201"/>
      <c r="AF1" s="45"/>
      <c r="AG1" s="45"/>
    </row>
    <row r="2" spans="1:39" s="44" customFormat="1" ht="45" customHeight="1">
      <c r="A2" s="204" t="s">
        <v>56</v>
      </c>
      <c r="B2" s="205"/>
      <c r="C2" s="205"/>
      <c r="D2" s="205"/>
      <c r="E2" s="205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/>
      <c r="V2"/>
      <c r="W2" s="202"/>
      <c r="X2" s="202"/>
      <c r="Y2" s="202"/>
      <c r="Z2" s="202"/>
      <c r="AA2" s="202"/>
      <c r="AB2" s="203"/>
      <c r="AC2" s="203"/>
      <c r="AD2" s="203"/>
      <c r="AE2" s="203"/>
      <c r="AF2" s="45"/>
      <c r="AG2" s="45"/>
    </row>
    <row r="3" spans="1:39">
      <c r="U3" s="86"/>
      <c r="V3" s="90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39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39" ht="53.2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48</v>
      </c>
      <c r="N5" s="206" t="s">
        <v>8</v>
      </c>
      <c r="O5" s="160" t="s">
        <v>49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39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39" ht="23.25">
      <c r="A7" s="98" t="s">
        <v>11</v>
      </c>
      <c r="B7" s="100"/>
      <c r="C7" s="99">
        <f>IF(N7="","",SUM(N7,P7,R7,T7))</f>
        <v>4</v>
      </c>
      <c r="D7" s="4">
        <f t="shared" ref="D7:D41" si="0">IF(C7="","",RANK(C7,$C$7:$C$41,1))</f>
        <v>1</v>
      </c>
      <c r="E7" s="5"/>
      <c r="F7" s="129"/>
      <c r="G7" s="7" t="s">
        <v>93</v>
      </c>
      <c r="H7" s="8" t="s">
        <v>94</v>
      </c>
      <c r="I7" s="34">
        <v>1986</v>
      </c>
      <c r="J7" s="9">
        <v>55.9</v>
      </c>
      <c r="K7" s="10" t="s">
        <v>95</v>
      </c>
      <c r="L7" s="6" t="s">
        <v>11</v>
      </c>
      <c r="M7" s="51">
        <v>90</v>
      </c>
      <c r="N7" s="145">
        <f t="shared" ref="N7:N41" si="1">IF(M7="","",RANK(M7,$M$7:$M$41,0))</f>
        <v>1</v>
      </c>
      <c r="O7" s="53">
        <v>25</v>
      </c>
      <c r="P7" s="145">
        <f t="shared" ref="P7:P41" si="2">IF(O7="","",RANK(O7,$O$7:$O$41,0))</f>
        <v>1</v>
      </c>
      <c r="Q7" s="147">
        <v>64</v>
      </c>
      <c r="R7" s="145">
        <f>IF(Q7="","",RANK(Q7,$Q$7:$Q$41,1))</f>
        <v>1</v>
      </c>
      <c r="S7" s="55">
        <v>70</v>
      </c>
      <c r="T7" s="145">
        <f>IF(S7="","",RANK(S7,$S$7:$S$41,0))</f>
        <v>1</v>
      </c>
      <c r="U7" s="88">
        <f>SUM(J7*0.45)</f>
        <v>25.155000000000001</v>
      </c>
      <c r="V7"/>
    </row>
    <row r="8" spans="1:39" ht="21">
      <c r="A8" s="98" t="s">
        <v>11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50"/>
      <c r="G8" s="150"/>
      <c r="H8" s="150"/>
      <c r="I8" s="150"/>
      <c r="J8" s="150"/>
      <c r="K8" s="176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>
        <f>SUM('Master FEM+57'!J7*0.45)</f>
        <v>0</v>
      </c>
      <c r="V8"/>
    </row>
    <row r="9" spans="1:39" ht="23.25">
      <c r="A9" s="98" t="s">
        <v>11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ref="U9:U41" si="6">SUM(J9*0.45)</f>
        <v>0</v>
      </c>
      <c r="V9"/>
    </row>
    <row r="10" spans="1:39" ht="23.25">
      <c r="A10" s="98" t="s">
        <v>11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39" ht="23.25">
      <c r="A11" s="98" t="s">
        <v>11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39" ht="23.25">
      <c r="A12" s="98" t="s">
        <v>11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39" ht="23.25">
      <c r="A13" s="98" t="s">
        <v>11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39" ht="23.25">
      <c r="A14" s="98" t="s">
        <v>11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39" ht="23.25">
      <c r="A15" s="98" t="s">
        <v>11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39" ht="23.25">
      <c r="A16" s="98" t="s">
        <v>11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98" t="s">
        <v>11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45" customHeight="1">
      <c r="A18" s="98" t="s">
        <v>11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47.1" customHeight="1">
      <c r="A19" s="98" t="s">
        <v>11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45" customHeight="1">
      <c r="A20" s="98" t="s">
        <v>11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98" t="s">
        <v>11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11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11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11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11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11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11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11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11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11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11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11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11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11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11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11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11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11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11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11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98" t="s">
        <v>11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23">
    <mergeCell ref="A2:E2"/>
    <mergeCell ref="B5:B6"/>
    <mergeCell ref="P5:P6"/>
    <mergeCell ref="R5:R6"/>
    <mergeCell ref="A5:A6"/>
    <mergeCell ref="C5:C6"/>
    <mergeCell ref="D5:D6"/>
    <mergeCell ref="E5:E6"/>
    <mergeCell ref="G5:G6"/>
    <mergeCell ref="F5:F6"/>
    <mergeCell ref="H5:H6"/>
    <mergeCell ref="N5:N6"/>
    <mergeCell ref="I5:I6"/>
    <mergeCell ref="J5:J6"/>
    <mergeCell ref="K5:K6"/>
    <mergeCell ref="L5:L6"/>
    <mergeCell ref="T5:T6"/>
    <mergeCell ref="U5:U6"/>
    <mergeCell ref="AB1:AE1"/>
    <mergeCell ref="W2:AA2"/>
    <mergeCell ref="AB2:AC2"/>
    <mergeCell ref="AD2:AE2"/>
    <mergeCell ref="W1:Y1"/>
  </mergeCells>
  <conditionalFormatting sqref="N43:O49 O1 T46 M42:T42 G2:T2 M4 O4 S4 M5:T5 Q4 Q6 M6:M41 O6:O41 S6:S41">
    <cfRule type="cellIs" dxfId="656" priority="126" stopIfTrue="1" operator="lessThan">
      <formula>0</formula>
    </cfRule>
  </conditionalFormatting>
  <conditionalFormatting sqref="E7:E41 F7 F9:F41">
    <cfRule type="cellIs" dxfId="655" priority="68" stopIfTrue="1" operator="between">
      <formula>1</formula>
      <formula>99999999</formula>
    </cfRule>
  </conditionalFormatting>
  <conditionalFormatting sqref="A7:B49 A5">
    <cfRule type="cellIs" dxfId="654" priority="127" stopIfTrue="1" operator="equal">
      <formula>"H"</formula>
    </cfRule>
    <cfRule type="cellIs" dxfId="653" priority="128" stopIfTrue="1" operator="equal">
      <formula>"F"</formula>
    </cfRule>
  </conditionalFormatting>
  <conditionalFormatting sqref="E1:F1">
    <cfRule type="cellIs" dxfId="652" priority="30" operator="between">
      <formula>2004</formula>
      <formula>2005</formula>
    </cfRule>
  </conditionalFormatting>
  <conditionalFormatting sqref="L7:L41">
    <cfRule type="cellIs" dxfId="651" priority="29" stopIfTrue="1" operator="notEqual">
      <formula>"F"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31496062992125984" right="0.31496062992125984" top="0.35433070866141736" bottom="0.35433070866141736" header="0.31496062992125984" footer="0.31496062992125984"/>
  <pageSetup paperSize="9" scale="61" orientation="landscape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9"/>
  <sheetViews>
    <sheetView topLeftCell="D1" zoomScale="70" zoomScaleNormal="70" workbookViewId="0">
      <selection activeCell="K12" sqref="K12"/>
    </sheetView>
  </sheetViews>
  <sheetFormatPr baseColWidth="10" defaultColWidth="11.5703125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5703125" style="91"/>
  </cols>
  <sheetData>
    <row r="1" spans="1:38" s="44" customFormat="1" ht="36" customHeight="1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  <c r="X1" s="48"/>
      <c r="Y1" s="48"/>
      <c r="Z1" s="48"/>
      <c r="AA1" s="201"/>
      <c r="AB1" s="201"/>
      <c r="AC1" s="201"/>
      <c r="AD1" s="201"/>
      <c r="AE1" s="45"/>
      <c r="AF1" s="45"/>
    </row>
    <row r="2" spans="1:38" s="44" customFormat="1" ht="45" customHeight="1">
      <c r="A2" s="204" t="s">
        <v>55</v>
      </c>
      <c r="B2" s="205"/>
      <c r="C2" s="205"/>
      <c r="D2" s="205"/>
      <c r="E2" s="205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/>
      <c r="V2" s="202"/>
      <c r="W2" s="202"/>
      <c r="X2" s="202"/>
      <c r="Y2" s="202"/>
      <c r="Z2" s="202"/>
      <c r="AA2" s="203"/>
      <c r="AB2" s="203"/>
      <c r="AC2" s="203"/>
      <c r="AD2" s="203"/>
      <c r="AE2" s="45"/>
      <c r="AF2" s="45"/>
    </row>
    <row r="3" spans="1:38">
      <c r="U3" s="86"/>
      <c r="V3" s="90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38" ht="37.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48</v>
      </c>
      <c r="N5" s="206" t="s">
        <v>8</v>
      </c>
      <c r="O5" s="160" t="s">
        <v>49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38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38" ht="23.25">
      <c r="A7" s="98" t="s">
        <v>11</v>
      </c>
      <c r="B7" s="100"/>
      <c r="C7" s="99" t="str">
        <f>IF(N7="","",SUM(N7,P7,R7,T7))</f>
        <v/>
      </c>
      <c r="D7" s="4" t="str">
        <f t="shared" ref="D7:D41" si="0">IF(C7="","",RANK(C7,$C$7:$C$41,1))</f>
        <v/>
      </c>
      <c r="E7" s="5"/>
      <c r="F7" s="129">
        <v>458816</v>
      </c>
      <c r="G7" s="7" t="s">
        <v>104</v>
      </c>
      <c r="H7" s="8" t="s">
        <v>105</v>
      </c>
      <c r="I7" s="34">
        <v>1992</v>
      </c>
      <c r="J7" s="9">
        <v>61.09</v>
      </c>
      <c r="K7" s="10" t="s">
        <v>78</v>
      </c>
      <c r="L7" s="6"/>
      <c r="M7" s="51"/>
      <c r="N7" s="145" t="str">
        <f t="shared" ref="N7:N41" si="1">IF(M7="","",RANK(M7,$M$7:$M$41,0))</f>
        <v/>
      </c>
      <c r="O7" s="53"/>
      <c r="P7" s="145" t="str">
        <f t="shared" ref="P7:P41" si="2">IF(O7="","",RANK(O7,$O$7:$O$41,0))</f>
        <v/>
      </c>
      <c r="Q7" s="147"/>
      <c r="R7" s="145" t="str">
        <f>IF(Q7="","",RANK(Q7,$Q$7:$Q$41,1))</f>
        <v/>
      </c>
      <c r="S7" s="55"/>
      <c r="T7" s="145" t="str">
        <f>IF(S7="","",RANK(S7,$S$7:$S$41,0))</f>
        <v/>
      </c>
      <c r="U7" s="88" t="e">
        <f>SUM(#REF!*0.45)</f>
        <v>#REF!</v>
      </c>
      <c r="V7"/>
    </row>
    <row r="8" spans="1:38" ht="23.25">
      <c r="A8" s="98" t="s">
        <v>11</v>
      </c>
      <c r="B8" s="100"/>
      <c r="C8" s="99">
        <f t="shared" ref="C8:C41" si="3">IF(N8="","",SUM(N8,P8,R8,T8))</f>
        <v>5</v>
      </c>
      <c r="D8" s="4">
        <f t="shared" si="0"/>
        <v>1</v>
      </c>
      <c r="E8" s="5"/>
      <c r="F8" s="129">
        <v>458816</v>
      </c>
      <c r="G8" s="7" t="s">
        <v>104</v>
      </c>
      <c r="H8" s="8" t="s">
        <v>105</v>
      </c>
      <c r="I8" s="34">
        <v>1992</v>
      </c>
      <c r="J8" s="9">
        <v>61.09</v>
      </c>
      <c r="K8" s="10" t="s">
        <v>78</v>
      </c>
      <c r="L8" s="6" t="s">
        <v>11</v>
      </c>
      <c r="M8" s="51">
        <v>80</v>
      </c>
      <c r="N8" s="145">
        <f t="shared" si="1"/>
        <v>1</v>
      </c>
      <c r="O8" s="53">
        <v>10</v>
      </c>
      <c r="P8" s="145">
        <f t="shared" si="2"/>
        <v>1</v>
      </c>
      <c r="Q8" s="147">
        <v>86</v>
      </c>
      <c r="R8" s="145">
        <f t="shared" ref="R8:R41" si="4">IF(Q8="","",RANK(Q8,$Q$7:$Q$41,1))</f>
        <v>1</v>
      </c>
      <c r="S8" s="55">
        <v>33</v>
      </c>
      <c r="T8" s="145">
        <f t="shared" ref="T8:T41" si="5">IF(S8="","",RANK(S8,$S$7:$S$41,0))</f>
        <v>2</v>
      </c>
      <c r="U8" s="88">
        <f>SUM(J7*0.45)</f>
        <v>27.490500000000001</v>
      </c>
      <c r="V8"/>
    </row>
    <row r="9" spans="1:38" ht="21">
      <c r="A9" s="98" t="s">
        <v>11</v>
      </c>
      <c r="B9" s="100"/>
      <c r="C9" s="99" t="str">
        <f t="shared" si="3"/>
        <v/>
      </c>
      <c r="D9" s="4" t="str">
        <f t="shared" si="0"/>
        <v/>
      </c>
      <c r="E9" s="5"/>
      <c r="F9" s="150"/>
      <c r="G9" s="150"/>
      <c r="H9" s="150"/>
      <c r="I9" s="150"/>
      <c r="J9" s="150"/>
      <c r="K9" s="176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>SUM(J8*0.45)</f>
        <v>27.490500000000001</v>
      </c>
      <c r="V9"/>
    </row>
    <row r="10" spans="1:38" ht="23.45" customHeight="1">
      <c r="A10" s="98" t="s">
        <v>11</v>
      </c>
      <c r="B10" s="100"/>
      <c r="C10" s="99" t="str">
        <f t="shared" si="3"/>
        <v/>
      </c>
      <c r="D10" s="4" t="str">
        <f t="shared" si="0"/>
        <v/>
      </c>
      <c r="E10" s="5"/>
      <c r="F10" s="129">
        <v>442217</v>
      </c>
      <c r="G10" s="41" t="s">
        <v>100</v>
      </c>
      <c r="H10" s="42" t="s">
        <v>101</v>
      </c>
      <c r="I10" s="39">
        <v>1999</v>
      </c>
      <c r="J10" s="43">
        <v>64.2</v>
      </c>
      <c r="K10" s="50" t="s">
        <v>106</v>
      </c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 t="e">
        <f>SUM(#REF!*0.45)</f>
        <v>#REF!</v>
      </c>
      <c r="V10"/>
    </row>
    <row r="11" spans="1:38" ht="23.25">
      <c r="A11" s="98" t="s">
        <v>11</v>
      </c>
      <c r="B11" s="100"/>
      <c r="C11" s="99">
        <f t="shared" si="3"/>
        <v>5</v>
      </c>
      <c r="D11" s="4">
        <f t="shared" si="0"/>
        <v>1</v>
      </c>
      <c r="E11" s="5"/>
      <c r="F11" s="129">
        <v>442217</v>
      </c>
      <c r="G11" s="41" t="s">
        <v>100</v>
      </c>
      <c r="H11" s="42" t="s">
        <v>101</v>
      </c>
      <c r="I11" s="39">
        <v>1999</v>
      </c>
      <c r="J11" s="43">
        <v>64.2</v>
      </c>
      <c r="K11" s="50" t="s">
        <v>75</v>
      </c>
      <c r="L11" s="6" t="s">
        <v>11</v>
      </c>
      <c r="M11" s="51">
        <v>80</v>
      </c>
      <c r="N11" s="145">
        <f t="shared" si="1"/>
        <v>1</v>
      </c>
      <c r="O11" s="53">
        <v>6</v>
      </c>
      <c r="P11" s="145">
        <f t="shared" si="2"/>
        <v>2</v>
      </c>
      <c r="Q11" s="147">
        <v>86</v>
      </c>
      <c r="R11" s="145">
        <f t="shared" si="4"/>
        <v>1</v>
      </c>
      <c r="S11" s="55">
        <v>42</v>
      </c>
      <c r="T11" s="145">
        <f t="shared" si="5"/>
        <v>1</v>
      </c>
      <c r="U11" s="88">
        <f t="shared" ref="U11:U41" si="6">SUM(J11*0.45)</f>
        <v>28.89</v>
      </c>
      <c r="V11"/>
    </row>
    <row r="12" spans="1:38" ht="23.25">
      <c r="A12" s="98" t="s">
        <v>11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38" ht="23.45" customHeight="1">
      <c r="A13" s="98" t="s">
        <v>11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38" ht="23.25">
      <c r="A14" s="98" t="s">
        <v>11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38" ht="23.25">
      <c r="A15" s="98" t="s">
        <v>11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38" ht="23.25">
      <c r="A16" s="98" t="s">
        <v>11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98" t="s">
        <v>11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98" t="s">
        <v>11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45" customHeight="1">
      <c r="A19" s="98" t="s">
        <v>11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45" customHeight="1">
      <c r="A20" s="98" t="s">
        <v>11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98" t="s">
        <v>11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11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45" customHeight="1">
      <c r="A23" s="98" t="s">
        <v>11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11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11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11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11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11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11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11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11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11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11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11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11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11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11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11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11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11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98" t="s">
        <v>11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22">
    <mergeCell ref="J5:J6"/>
    <mergeCell ref="A2:E2"/>
    <mergeCell ref="T5:T6"/>
    <mergeCell ref="U5:U6"/>
    <mergeCell ref="F5:F6"/>
    <mergeCell ref="A5:A6"/>
    <mergeCell ref="B5:B6"/>
    <mergeCell ref="C5:C6"/>
    <mergeCell ref="D5:D6"/>
    <mergeCell ref="E5:E6"/>
    <mergeCell ref="N5:N6"/>
    <mergeCell ref="P5:P6"/>
    <mergeCell ref="R5:R6"/>
    <mergeCell ref="G5:G6"/>
    <mergeCell ref="H5:H6"/>
    <mergeCell ref="I5:I6"/>
    <mergeCell ref="K5:K6"/>
    <mergeCell ref="L5:L6"/>
    <mergeCell ref="AA1:AD1"/>
    <mergeCell ref="V2:Z2"/>
    <mergeCell ref="AA2:AB2"/>
    <mergeCell ref="AC2:AD2"/>
  </mergeCells>
  <conditionalFormatting sqref="N43:O49 G2:T2 O1 T46 M42:T42 M4 O4 S4 M5:T5 Q4 Q6 M6:M41 O6:O41 S6:S41">
    <cfRule type="cellIs" dxfId="650" priority="108" stopIfTrue="1" operator="lessThan">
      <formula>0</formula>
    </cfRule>
  </conditionalFormatting>
  <conditionalFormatting sqref="E8:E27 E7:F7 E28:F41 F11:F27 F7:F8">
    <cfRule type="cellIs" dxfId="649" priority="68" stopIfTrue="1" operator="between">
      <formula>1</formula>
      <formula>99999999</formula>
    </cfRule>
  </conditionalFormatting>
  <conditionalFormatting sqref="A7:B49 A5">
    <cfRule type="cellIs" dxfId="648" priority="109" stopIfTrue="1" operator="equal">
      <formula>"H"</formula>
    </cfRule>
    <cfRule type="cellIs" dxfId="647" priority="110" stopIfTrue="1" operator="equal">
      <formula>"F"</formula>
    </cfRule>
  </conditionalFormatting>
  <conditionalFormatting sqref="E1:F1">
    <cfRule type="cellIs" dxfId="646" priority="38" operator="between">
      <formula>2004</formula>
      <formula>2005</formula>
    </cfRule>
  </conditionalFormatting>
  <conditionalFormatting sqref="L7:L41">
    <cfRule type="cellIs" dxfId="645" priority="37" stopIfTrue="1" operator="notEqual">
      <formula>"F"</formula>
    </cfRule>
  </conditionalFormatting>
  <conditionalFormatting sqref="F10">
    <cfRule type="cellIs" dxfId="644" priority="6" stopIfTrue="1" operator="between">
      <formula>1</formula>
      <formula>99999999</formula>
    </cfRule>
  </conditionalFormatting>
  <conditionalFormatting sqref="F10">
    <cfRule type="cellIs" dxfId="643" priority="5" stopIfTrue="1" operator="between">
      <formula>1</formula>
      <formula>99999999</formula>
    </cfRule>
  </conditionalFormatting>
  <conditionalFormatting sqref="F11">
    <cfRule type="cellIs" dxfId="642" priority="2" stopIfTrue="1" operator="between">
      <formula>1</formula>
      <formula>99999999</formula>
    </cfRule>
  </conditionalFormatting>
  <conditionalFormatting sqref="F11">
    <cfRule type="cellIs" dxfId="641" priority="1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landscape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1"/>
  <sheetViews>
    <sheetView topLeftCell="A6" zoomScale="60" zoomScaleNormal="60" workbookViewId="0">
      <selection activeCell="E32" sqref="E32"/>
    </sheetView>
  </sheetViews>
  <sheetFormatPr baseColWidth="10" defaultRowHeight="15"/>
  <cols>
    <col min="1" max="1" width="5.7109375" bestFit="1" customWidth="1"/>
    <col min="2" max="2" width="6.42578125" bestFit="1" customWidth="1"/>
    <col min="3" max="3" width="15.7109375" hidden="1" customWidth="1"/>
    <col min="4" max="4" width="6.5703125" customWidth="1"/>
    <col min="5" max="5" width="13.5703125" customWidth="1"/>
    <col min="6" max="6" width="29.7109375" customWidth="1"/>
    <col min="7" max="7" width="14.85546875" customWidth="1"/>
    <col min="8" max="8" width="11.5703125"/>
    <col min="9" max="9" width="0" hidden="1" customWidth="1"/>
    <col min="10" max="10" width="36.140625" style="49" bestFit="1" customWidth="1"/>
    <col min="11" max="11" width="13.28515625" style="109" bestFit="1" customWidth="1"/>
    <col min="12" max="12" width="7.7109375" style="118" customWidth="1"/>
    <col min="13" max="13" width="7.7109375" style="109" customWidth="1"/>
    <col min="14" max="14" width="15" style="109" customWidth="1"/>
    <col min="15" max="16" width="10.85546875" style="109" customWidth="1"/>
    <col min="17" max="17" width="14.42578125" style="109" customWidth="1"/>
    <col min="18" max="18" width="10.85546875" style="109" hidden="1" customWidth="1"/>
    <col min="19" max="19" width="10.85546875" style="109" customWidth="1"/>
    <col min="20" max="20" width="14.7109375" style="109" hidden="1" customWidth="1"/>
    <col min="21" max="21" width="21.28515625" customWidth="1"/>
    <col min="22" max="22" width="5.5703125" customWidth="1"/>
    <col min="23" max="23" width="11.42578125" style="123"/>
    <col min="24" max="24" width="13.28515625" customWidth="1"/>
  </cols>
  <sheetData>
    <row r="1" spans="1:24" ht="28.5">
      <c r="A1" s="74" t="s">
        <v>60</v>
      </c>
      <c r="B1" s="75"/>
      <c r="C1" s="75"/>
      <c r="D1" s="78"/>
      <c r="E1" s="78"/>
      <c r="F1" s="76"/>
      <c r="G1" s="77"/>
      <c r="H1" s="78"/>
      <c r="I1" s="78"/>
      <c r="J1" s="78"/>
      <c r="K1" s="107"/>
      <c r="L1" s="117"/>
      <c r="M1" s="107"/>
      <c r="N1" s="107"/>
      <c r="O1" s="107"/>
      <c r="P1" s="107"/>
      <c r="Q1" s="107"/>
      <c r="R1" s="107"/>
      <c r="S1" s="107"/>
      <c r="T1" s="107"/>
      <c r="U1" s="78"/>
    </row>
    <row r="2" spans="1:24" ht="28.5">
      <c r="A2" s="80"/>
      <c r="B2" s="81"/>
      <c r="C2" s="81"/>
      <c r="D2" s="83"/>
      <c r="E2" s="83"/>
      <c r="F2" s="82"/>
      <c r="G2" s="83" t="s">
        <v>12</v>
      </c>
      <c r="H2" s="83"/>
      <c r="I2" s="83"/>
      <c r="J2" s="83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83"/>
    </row>
    <row r="4" spans="1:24" ht="15.75" thickBot="1"/>
    <row r="5" spans="1:24" ht="50.25" customHeight="1">
      <c r="A5" s="223" t="s">
        <v>0</v>
      </c>
      <c r="B5" s="223" t="s">
        <v>1</v>
      </c>
      <c r="C5" s="224" t="s">
        <v>30</v>
      </c>
      <c r="D5" s="212" t="s">
        <v>7</v>
      </c>
      <c r="E5" s="216" t="s">
        <v>36</v>
      </c>
      <c r="F5" s="222" t="s">
        <v>2</v>
      </c>
      <c r="G5" s="222" t="s">
        <v>3</v>
      </c>
      <c r="H5" s="222" t="s">
        <v>37</v>
      </c>
      <c r="I5" s="219" t="s">
        <v>31</v>
      </c>
      <c r="J5" s="236" t="s">
        <v>6</v>
      </c>
      <c r="K5" s="237" t="s">
        <v>28</v>
      </c>
      <c r="L5" s="238"/>
      <c r="M5" s="239"/>
      <c r="N5" s="232" t="s">
        <v>57</v>
      </c>
      <c r="O5" s="233"/>
      <c r="P5" s="233"/>
      <c r="Q5" s="232" t="s">
        <v>58</v>
      </c>
      <c r="R5" s="233"/>
      <c r="S5" s="263"/>
      <c r="T5" s="255" t="s">
        <v>59</v>
      </c>
      <c r="U5" s="256"/>
    </row>
    <row r="6" spans="1:24" ht="31.5" customHeight="1" thickBot="1">
      <c r="A6" s="223"/>
      <c r="B6" s="223"/>
      <c r="C6" s="225"/>
      <c r="D6" s="243"/>
      <c r="E6" s="217"/>
      <c r="F6" s="222"/>
      <c r="G6" s="222"/>
      <c r="H6" s="222"/>
      <c r="I6" s="220"/>
      <c r="J6" s="236"/>
      <c r="K6" s="240" t="s">
        <v>48</v>
      </c>
      <c r="L6" s="241"/>
      <c r="M6" s="242"/>
      <c r="N6" s="234" t="s">
        <v>61</v>
      </c>
      <c r="O6" s="235"/>
      <c r="P6" s="235"/>
      <c r="Q6" s="234"/>
      <c r="R6" s="235"/>
      <c r="S6" s="264"/>
      <c r="T6" s="257"/>
      <c r="U6" s="242"/>
    </row>
    <row r="7" spans="1:24" ht="15" customHeight="1" thickBot="1">
      <c r="A7" s="223"/>
      <c r="B7" s="223"/>
      <c r="C7" s="225"/>
      <c r="D7" s="243"/>
      <c r="E7" s="217"/>
      <c r="F7" s="222"/>
      <c r="G7" s="222"/>
      <c r="H7" s="222"/>
      <c r="I7" s="220"/>
      <c r="J7" s="236"/>
      <c r="K7" s="240"/>
      <c r="L7" s="241"/>
      <c r="M7" s="242"/>
      <c r="N7" s="234"/>
      <c r="O7" s="235"/>
      <c r="P7" s="235"/>
      <c r="Q7" s="265"/>
      <c r="R7" s="266"/>
      <c r="S7" s="267"/>
      <c r="T7" s="258"/>
      <c r="U7" s="259"/>
      <c r="W7" s="285" t="s">
        <v>23</v>
      </c>
      <c r="X7" s="281" t="s">
        <v>26</v>
      </c>
    </row>
    <row r="8" spans="1:24" ht="53.45" customHeight="1" thickBot="1">
      <c r="A8" s="223"/>
      <c r="B8" s="223"/>
      <c r="C8" s="226"/>
      <c r="D8" s="244"/>
      <c r="E8" s="218"/>
      <c r="F8" s="222"/>
      <c r="G8" s="222"/>
      <c r="H8" s="222"/>
      <c r="I8" s="221"/>
      <c r="J8" s="236"/>
      <c r="K8" s="110" t="s">
        <v>29</v>
      </c>
      <c r="L8" s="119" t="s">
        <v>25</v>
      </c>
      <c r="M8" s="110" t="s">
        <v>8</v>
      </c>
      <c r="N8" s="110" t="s">
        <v>24</v>
      </c>
      <c r="O8" s="119" t="s">
        <v>25</v>
      </c>
      <c r="P8" s="110" t="s">
        <v>8</v>
      </c>
      <c r="Q8" s="173" t="s">
        <v>20</v>
      </c>
      <c r="R8" s="174" t="s">
        <v>25</v>
      </c>
      <c r="S8" s="173" t="s">
        <v>8</v>
      </c>
      <c r="T8" s="111" t="s">
        <v>33</v>
      </c>
      <c r="U8" s="102" t="s">
        <v>8</v>
      </c>
      <c r="W8" s="286"/>
      <c r="X8" s="200"/>
    </row>
    <row r="9" spans="1:24" ht="21.75" thickBot="1">
      <c r="A9" s="2" t="s">
        <v>11</v>
      </c>
      <c r="B9" s="103"/>
      <c r="C9" s="104"/>
      <c r="D9" s="106" t="s">
        <v>11</v>
      </c>
      <c r="E9" s="105"/>
      <c r="F9" s="105" t="str">
        <f>+'Master FEM+57'!G8</f>
        <v>SMITH</v>
      </c>
      <c r="G9" s="105" t="str">
        <f>+'Master FEM+57'!H8</f>
        <v>SARAH</v>
      </c>
      <c r="H9" s="177">
        <f>+'Master FEM+57'!J8</f>
        <v>62.15</v>
      </c>
      <c r="I9" s="213"/>
      <c r="J9" s="227" t="s">
        <v>107</v>
      </c>
      <c r="K9" s="122">
        <f>+'Master FEM+57'!M8</f>
        <v>65</v>
      </c>
      <c r="L9" s="151">
        <f>SUM(K9:K11)</f>
        <v>240</v>
      </c>
      <c r="M9" s="95">
        <f>IF(K9="","",RANK(L9,$L$9:$L$65,0))</f>
        <v>4</v>
      </c>
      <c r="N9" s="112">
        <f>+'Master FEM+57'!O8</f>
        <v>10</v>
      </c>
      <c r="O9" s="151">
        <f>SUM(N9:N11)</f>
        <v>43</v>
      </c>
      <c r="P9" s="95">
        <f>IF(N9="","",RANK(O9,$O$9:$O$65,0))</f>
        <v>2</v>
      </c>
      <c r="Q9" s="268">
        <v>174</v>
      </c>
      <c r="R9" s="151">
        <f>SUM(Q9:Q11)</f>
        <v>174</v>
      </c>
      <c r="S9" s="175">
        <f>IF(Q9="","",RANK(Q9,$Q$9:$Q$65,1))</f>
        <v>5</v>
      </c>
      <c r="T9" s="260"/>
      <c r="U9" s="95">
        <f>SUM(S9)*2</f>
        <v>10</v>
      </c>
      <c r="V9" s="150"/>
      <c r="W9" s="124">
        <f>IF(M9="","",SUM(M9,P9,U9))</f>
        <v>16</v>
      </c>
      <c r="X9" s="4">
        <f>IF(W9="","",RANK(W9,$W$9:$W$65,1))</f>
        <v>5</v>
      </c>
    </row>
    <row r="10" spans="1:24" ht="21" customHeight="1" thickBot="1">
      <c r="A10" s="2" t="s">
        <v>10</v>
      </c>
      <c r="B10" s="3"/>
      <c r="C10" s="5"/>
      <c r="D10" s="6" t="s">
        <v>11</v>
      </c>
      <c r="E10" s="136"/>
      <c r="F10" s="41" t="str">
        <f>+'HOM +80'!G7</f>
        <v xml:space="preserve">TERZI </v>
      </c>
      <c r="G10" s="41" t="str">
        <f>+'HOM +80'!H7</f>
        <v xml:space="preserve">ANTHONY </v>
      </c>
      <c r="H10" s="178">
        <f>+'HOM +80'!J7</f>
        <v>89</v>
      </c>
      <c r="I10" s="214"/>
      <c r="J10" s="227"/>
      <c r="K10" s="121">
        <f>+'HOM +80'!M7</f>
        <v>80</v>
      </c>
      <c r="L10" s="228"/>
      <c r="M10" s="230"/>
      <c r="N10" s="116">
        <f>+'HOM +80'!O7</f>
        <v>11</v>
      </c>
      <c r="O10" s="228"/>
      <c r="P10" s="230"/>
      <c r="Q10" s="269"/>
      <c r="R10" s="228"/>
      <c r="S10" s="172" t="str">
        <f t="shared" ref="S10:S67" si="0">IF(Q10="","",RANK(Q10,$Q$9:$Q$65,1))</f>
        <v/>
      </c>
      <c r="T10" s="261"/>
      <c r="U10" s="126"/>
      <c r="V10" s="150"/>
      <c r="W10" s="283"/>
      <c r="X10" s="279" t="str">
        <f t="shared" ref="X10:X12" si="1">IF(W10="","",RANK(W10,$C$7:$C$47,1))</f>
        <v/>
      </c>
    </row>
    <row r="11" spans="1:24" ht="21.75" thickBot="1">
      <c r="A11" s="2" t="s">
        <v>10</v>
      </c>
      <c r="B11" s="3"/>
      <c r="C11" s="5"/>
      <c r="D11" s="6" t="s">
        <v>11</v>
      </c>
      <c r="E11" s="137"/>
      <c r="F11" s="7" t="str">
        <f>+'HOM 80'!G7</f>
        <v xml:space="preserve">DE STEPHANO </v>
      </c>
      <c r="G11" s="7" t="str">
        <f>+'HOM 80'!H7</f>
        <v xml:space="preserve">Christiano </v>
      </c>
      <c r="H11" s="179">
        <f>+'HOM 80'!J7</f>
        <v>71</v>
      </c>
      <c r="I11" s="215"/>
      <c r="J11" s="227"/>
      <c r="K11" s="121">
        <f>+'HOM 80'!M7</f>
        <v>95</v>
      </c>
      <c r="L11" s="229"/>
      <c r="M11" s="231"/>
      <c r="N11" s="116">
        <f>+'HOM 80'!O7</f>
        <v>22</v>
      </c>
      <c r="O11" s="229"/>
      <c r="P11" s="231"/>
      <c r="Q11" s="270"/>
      <c r="R11" s="229"/>
      <c r="S11" s="172" t="str">
        <f t="shared" si="0"/>
        <v/>
      </c>
      <c r="T11" s="262"/>
      <c r="U11" s="127"/>
      <c r="V11" s="150"/>
      <c r="W11" s="284"/>
      <c r="X11" s="280"/>
    </row>
    <row r="12" spans="1:24" ht="24" thickBot="1">
      <c r="A12" s="57"/>
      <c r="B12" s="58"/>
      <c r="C12" s="60"/>
      <c r="D12" s="63"/>
      <c r="E12" s="138"/>
      <c r="F12" s="61"/>
      <c r="G12" s="62"/>
      <c r="H12" s="135"/>
      <c r="I12" s="135"/>
      <c r="J12" s="133"/>
      <c r="K12" s="113"/>
      <c r="L12" s="152"/>
      <c r="M12" s="120" t="str">
        <f>IF(K12="","",RANK(L12,$L$9:$L$65,0))</f>
        <v/>
      </c>
      <c r="N12" s="113"/>
      <c r="O12" s="152"/>
      <c r="P12" s="120"/>
      <c r="Q12" s="113"/>
      <c r="R12" s="152"/>
      <c r="S12" s="120" t="str">
        <f t="shared" si="0"/>
        <v/>
      </c>
      <c r="T12" s="113"/>
      <c r="U12" s="72"/>
      <c r="V12" s="150"/>
      <c r="W12" s="125"/>
      <c r="X12" s="59" t="str">
        <f t="shared" si="1"/>
        <v/>
      </c>
    </row>
    <row r="13" spans="1:24" ht="21.75" thickBot="1">
      <c r="A13" s="2" t="s">
        <v>11</v>
      </c>
      <c r="B13" s="3"/>
      <c r="C13" s="5"/>
      <c r="D13" s="6" t="s">
        <v>11</v>
      </c>
      <c r="E13" s="7">
        <f>+'HOM +80'!F9</f>
        <v>444750</v>
      </c>
      <c r="F13" s="7" t="str">
        <f>+'HOM +80'!G9</f>
        <v>AMBS</v>
      </c>
      <c r="G13" s="7" t="str">
        <f>+'HOM +80'!H9</f>
        <v>Florestan</v>
      </c>
      <c r="H13" s="179">
        <f>+'HOM +80'!J9</f>
        <v>106</v>
      </c>
      <c r="I13" s="213"/>
      <c r="J13" s="245" t="s">
        <v>78</v>
      </c>
      <c r="K13" s="116">
        <f>+'HOM +80'!M9</f>
        <v>130</v>
      </c>
      <c r="L13" s="153">
        <f>SUM(K13:K15)</f>
        <v>300</v>
      </c>
      <c r="M13" s="95">
        <f>IF(K13="","",RANK(L13,$L$9:$L$65,0))</f>
        <v>1</v>
      </c>
      <c r="N13" s="116">
        <f>+'HOM +80'!O9</f>
        <v>12</v>
      </c>
      <c r="O13" s="153">
        <f>SUM(N13:N15)</f>
        <v>37</v>
      </c>
      <c r="P13" s="95">
        <f>IF(N13="","",RANK(O13,$O$9:$O$65,0))</f>
        <v>4</v>
      </c>
      <c r="Q13" s="271">
        <v>151</v>
      </c>
      <c r="R13" s="153">
        <f>SUM(Q13:Q15)</f>
        <v>151</v>
      </c>
      <c r="S13" s="175">
        <f t="shared" si="0"/>
        <v>2</v>
      </c>
      <c r="T13" s="260"/>
      <c r="U13" s="95">
        <f>SUM(S13)*2</f>
        <v>4</v>
      </c>
      <c r="V13" s="150"/>
      <c r="W13" s="124">
        <f>IF(M13="","",SUM(M13,P13,U13))</f>
        <v>9</v>
      </c>
      <c r="X13" s="4">
        <f>IF(W13="","",RANK(W13,$W$9:$W$65,1))</f>
        <v>2</v>
      </c>
    </row>
    <row r="14" spans="1:24" ht="21.75" thickBot="1">
      <c r="A14" s="2" t="s">
        <v>10</v>
      </c>
      <c r="B14" s="3"/>
      <c r="C14" s="5"/>
      <c r="D14" s="6" t="s">
        <v>11</v>
      </c>
      <c r="E14" s="7">
        <f>+'HOM +80'!F10</f>
        <v>447456</v>
      </c>
      <c r="F14" s="7" t="str">
        <f>+'HOM +80'!G10</f>
        <v>GETTE</v>
      </c>
      <c r="G14" s="7" t="str">
        <f>+'HOM +80'!H10</f>
        <v>Mickael</v>
      </c>
      <c r="H14" s="179">
        <f>+'HOM +80'!J10</f>
        <v>104.7</v>
      </c>
      <c r="I14" s="214"/>
      <c r="J14" s="246"/>
      <c r="K14" s="116">
        <f>+'HOM +80'!M10</f>
        <v>100</v>
      </c>
      <c r="L14" s="154"/>
      <c r="M14" s="230"/>
      <c r="N14" s="116">
        <f>+'HOM +80'!O10</f>
        <v>11</v>
      </c>
      <c r="O14" s="154"/>
      <c r="P14" s="230"/>
      <c r="Q14" s="272"/>
      <c r="R14" s="154"/>
      <c r="S14" s="172" t="str">
        <f t="shared" si="0"/>
        <v/>
      </c>
      <c r="T14" s="261"/>
      <c r="U14" s="126"/>
      <c r="V14" s="150"/>
      <c r="W14" s="143"/>
      <c r="X14" s="143"/>
    </row>
    <row r="15" spans="1:24" ht="21.75" thickBot="1">
      <c r="A15" s="2" t="s">
        <v>10</v>
      </c>
      <c r="B15" s="3"/>
      <c r="C15" s="5"/>
      <c r="D15" s="6" t="s">
        <v>11</v>
      </c>
      <c r="E15" s="7">
        <f>+'Master FEM-57'!F7</f>
        <v>448118</v>
      </c>
      <c r="F15" s="7" t="str">
        <f>+'Master FEM-57'!G7</f>
        <v>BEN DJILALI</v>
      </c>
      <c r="G15" s="7" t="str">
        <f>+'Master FEM-57'!H7</f>
        <v>TIPHANIE</v>
      </c>
      <c r="H15" s="179">
        <f>+'Master FEM-57'!J7</f>
        <v>53.9</v>
      </c>
      <c r="I15" s="215"/>
      <c r="J15" s="247"/>
      <c r="K15" s="116">
        <f>+'Master FEM-57'!M7</f>
        <v>70</v>
      </c>
      <c r="L15" s="155"/>
      <c r="M15" s="231"/>
      <c r="N15" s="116">
        <f>+'Master FEM-57'!O7</f>
        <v>14</v>
      </c>
      <c r="O15" s="155"/>
      <c r="P15" s="231"/>
      <c r="Q15" s="273"/>
      <c r="R15" s="155"/>
      <c r="S15" s="172" t="str">
        <f t="shared" si="0"/>
        <v/>
      </c>
      <c r="T15" s="262"/>
      <c r="U15" s="127"/>
      <c r="V15" s="150"/>
      <c r="W15" s="144"/>
      <c r="X15" s="144"/>
    </row>
    <row r="16" spans="1:24" ht="24" thickBot="1">
      <c r="A16" s="57"/>
      <c r="B16" s="58"/>
      <c r="C16" s="60"/>
      <c r="D16" s="63"/>
      <c r="E16" s="138"/>
      <c r="F16" s="61"/>
      <c r="G16" s="62"/>
      <c r="H16" s="135"/>
      <c r="I16" s="135"/>
      <c r="J16" s="133"/>
      <c r="K16" s="113"/>
      <c r="L16" s="152"/>
      <c r="M16" s="120"/>
      <c r="N16" s="113"/>
      <c r="O16" s="152"/>
      <c r="P16" s="120"/>
      <c r="Q16" s="113"/>
      <c r="R16" s="152"/>
      <c r="S16" s="120" t="str">
        <f t="shared" si="0"/>
        <v/>
      </c>
      <c r="T16" s="113"/>
      <c r="U16" s="72"/>
      <c r="V16" s="150"/>
      <c r="W16" s="125"/>
      <c r="X16" s="158"/>
    </row>
    <row r="17" spans="1:28" ht="21.75" thickBot="1">
      <c r="A17" s="2" t="s">
        <v>11</v>
      </c>
      <c r="B17" s="3"/>
      <c r="C17" s="5"/>
      <c r="D17" s="6" t="s">
        <v>11</v>
      </c>
      <c r="E17" s="7">
        <f>+'HOM +80'!F8</f>
        <v>442216</v>
      </c>
      <c r="F17" s="7" t="str">
        <f>+'HOM +80'!G8</f>
        <v>COUTELET</v>
      </c>
      <c r="G17" s="7" t="str">
        <f>+'HOM +80'!H8</f>
        <v>Yann</v>
      </c>
      <c r="H17" s="179">
        <f>+'HOM +80'!J8</f>
        <v>100.2</v>
      </c>
      <c r="I17" s="213"/>
      <c r="J17" s="245" t="s">
        <v>75</v>
      </c>
      <c r="K17" s="116">
        <f>+'HOM +80'!M8</f>
        <v>105</v>
      </c>
      <c r="L17" s="153">
        <f>SUM(K17:K19)</f>
        <v>280</v>
      </c>
      <c r="M17" s="95">
        <f>IF(K17="","",RANK(L17,$L$9:$L$65,0))</f>
        <v>3</v>
      </c>
      <c r="N17" s="116">
        <f>+'HOM +80'!O8</f>
        <v>10</v>
      </c>
      <c r="O17" s="153">
        <f>SUM(N17:N19)</f>
        <v>36</v>
      </c>
      <c r="P17" s="95">
        <f>IF(N17="","",RANK(O17,$O$9:$O$65,0))</f>
        <v>5</v>
      </c>
      <c r="Q17" s="260">
        <v>162</v>
      </c>
      <c r="R17" s="153">
        <f>SUM(Q17:Q19)</f>
        <v>162</v>
      </c>
      <c r="S17" s="175">
        <f t="shared" si="0"/>
        <v>3</v>
      </c>
      <c r="T17" s="260"/>
      <c r="U17" s="95">
        <f>SUM(S17)*2</f>
        <v>6</v>
      </c>
      <c r="V17" s="150"/>
      <c r="W17" s="124">
        <f>IF(M17="","",SUM(M17,P17,U17))</f>
        <v>14</v>
      </c>
      <c r="X17" s="4">
        <f>IF(W17="","",RANK(W17,$W$9:$W$65,1))</f>
        <v>3</v>
      </c>
    </row>
    <row r="18" spans="1:28" ht="21.75" thickBot="1">
      <c r="A18" s="2" t="s">
        <v>10</v>
      </c>
      <c r="B18" s="3"/>
      <c r="C18" s="5"/>
      <c r="D18" s="6" t="s">
        <v>11</v>
      </c>
      <c r="E18" s="7">
        <f>+'HOM 80'!F11</f>
        <v>452461</v>
      </c>
      <c r="F18" s="7" t="str">
        <f>+'HOM 80'!G11</f>
        <v>GONZALEZ</v>
      </c>
      <c r="G18" s="7" t="str">
        <f>+'HOM 80'!H11</f>
        <v>Lucas</v>
      </c>
      <c r="H18" s="179">
        <f>+'HOM 80'!J11</f>
        <v>78.900000000000006</v>
      </c>
      <c r="I18" s="214"/>
      <c r="J18" s="246"/>
      <c r="K18" s="116">
        <f>+'HOM 80'!M11</f>
        <v>95</v>
      </c>
      <c r="L18" s="154"/>
      <c r="M18" s="230"/>
      <c r="N18" s="116">
        <f>+'HOM 80'!O11</f>
        <v>20</v>
      </c>
      <c r="O18" s="154"/>
      <c r="P18" s="230"/>
      <c r="Q18" s="261"/>
      <c r="R18" s="154"/>
      <c r="S18" s="172" t="str">
        <f t="shared" si="0"/>
        <v/>
      </c>
      <c r="T18" s="261"/>
      <c r="U18" s="126"/>
      <c r="V18" s="150"/>
      <c r="W18" s="283"/>
      <c r="X18" s="143"/>
    </row>
    <row r="19" spans="1:28" ht="21.75" thickBot="1">
      <c r="A19" s="2" t="s">
        <v>10</v>
      </c>
      <c r="B19" s="3"/>
      <c r="C19" s="5"/>
      <c r="D19" s="6" t="s">
        <v>11</v>
      </c>
      <c r="E19" s="7">
        <f>+'FEM +57 '!F11</f>
        <v>442217</v>
      </c>
      <c r="F19" s="7" t="str">
        <f>+'FEM +57 '!G11</f>
        <v>DEMERET</v>
      </c>
      <c r="G19" s="7" t="str">
        <f>+'FEM +57 '!H11</f>
        <v>LAURA</v>
      </c>
      <c r="H19" s="179">
        <f>+'FEM +57 '!J11</f>
        <v>64.2</v>
      </c>
      <c r="I19" s="215"/>
      <c r="J19" s="247"/>
      <c r="K19" s="116">
        <f>+'FEM +57 '!M11</f>
        <v>80</v>
      </c>
      <c r="L19" s="155"/>
      <c r="M19" s="231"/>
      <c r="N19" s="116">
        <f>+'FEM +57 '!O11</f>
        <v>6</v>
      </c>
      <c r="O19" s="155"/>
      <c r="P19" s="231"/>
      <c r="Q19" s="262"/>
      <c r="R19" s="155"/>
      <c r="S19" s="172" t="str">
        <f t="shared" si="0"/>
        <v/>
      </c>
      <c r="T19" s="262"/>
      <c r="U19" s="127"/>
      <c r="V19" s="150"/>
      <c r="W19" s="284"/>
      <c r="X19" s="144"/>
    </row>
    <row r="20" spans="1:28" ht="24" thickBot="1">
      <c r="A20" s="57"/>
      <c r="B20" s="58"/>
      <c r="C20" s="60"/>
      <c r="D20" s="63"/>
      <c r="E20" s="138"/>
      <c r="F20" s="61"/>
      <c r="G20" s="62"/>
      <c r="H20" s="135"/>
      <c r="I20" s="135"/>
      <c r="J20" s="133"/>
      <c r="K20" s="113"/>
      <c r="L20" s="152"/>
      <c r="M20" s="120"/>
      <c r="N20" s="113"/>
      <c r="O20" s="152"/>
      <c r="P20" s="120"/>
      <c r="Q20" s="113"/>
      <c r="R20" s="152"/>
      <c r="S20" s="120" t="str">
        <f t="shared" si="0"/>
        <v/>
      </c>
      <c r="T20" s="113"/>
      <c r="U20" s="72"/>
      <c r="V20" s="150"/>
      <c r="W20" s="125"/>
      <c r="X20" s="158"/>
    </row>
    <row r="21" spans="1:28" ht="21.75" customHeight="1" thickBot="1">
      <c r="A21" s="2" t="s">
        <v>11</v>
      </c>
      <c r="B21" s="3"/>
      <c r="C21" s="5"/>
      <c r="D21" s="6" t="s">
        <v>11</v>
      </c>
      <c r="E21" s="7">
        <f>+'HOM 80'!F8</f>
        <v>448118</v>
      </c>
      <c r="F21" s="7" t="str">
        <f>+'HOM 80'!G8</f>
        <v>LUCHARD</v>
      </c>
      <c r="G21" s="7" t="str">
        <f>+'HOM 80'!H8</f>
        <v>Renaud</v>
      </c>
      <c r="H21" s="179">
        <f>+'HOM 80'!J8</f>
        <v>74.8</v>
      </c>
      <c r="I21" s="213"/>
      <c r="J21" s="245" t="s">
        <v>78</v>
      </c>
      <c r="K21" s="116">
        <f>+'HOM 80'!M8</f>
        <v>65</v>
      </c>
      <c r="L21" s="153">
        <f>SUM(K21:K23)</f>
        <v>222</v>
      </c>
      <c r="M21" s="95">
        <f>IF(K21="","",RANK(L21,$L$9:$L$65,0))</f>
        <v>5</v>
      </c>
      <c r="N21" s="116">
        <f>+'HOM 80'!O8</f>
        <v>12</v>
      </c>
      <c r="O21" s="153">
        <f>SUM(N21:N23)</f>
        <v>38</v>
      </c>
      <c r="P21" s="95">
        <f>IF(N21="","",RANK(O21,$O$9:$O$65,0))</f>
        <v>3</v>
      </c>
      <c r="Q21" s="260">
        <v>162</v>
      </c>
      <c r="R21" s="153">
        <f>SUM(Q21:Q23)</f>
        <v>162</v>
      </c>
      <c r="S21" s="175">
        <f t="shared" si="0"/>
        <v>3</v>
      </c>
      <c r="T21" s="260"/>
      <c r="U21" s="95">
        <f>SUM(S21)*2</f>
        <v>6</v>
      </c>
      <c r="V21" s="150"/>
      <c r="W21" s="124">
        <f>IF(M21="","",SUM(M21,P21,U21))</f>
        <v>14</v>
      </c>
      <c r="X21" s="4">
        <f>IF(W21="","",RANK(W21,$W$9:$W$65,1))</f>
        <v>3</v>
      </c>
    </row>
    <row r="22" spans="1:28" ht="21.75" customHeight="1" thickBot="1">
      <c r="A22" s="2" t="s">
        <v>10</v>
      </c>
      <c r="B22" s="3"/>
      <c r="C22" s="5"/>
      <c r="D22" s="6" t="s">
        <v>11</v>
      </c>
      <c r="E22" s="7">
        <f>+'HOM 80'!F10</f>
        <v>458815</v>
      </c>
      <c r="F22" s="7" t="str">
        <f>+'HOM 80'!G10</f>
        <v>COSTANTINI</v>
      </c>
      <c r="G22" s="7" t="str">
        <f>+'HOM 80'!H10</f>
        <v>Jeremie</v>
      </c>
      <c r="H22" s="179">
        <f>+'HOM 80'!J10</f>
        <v>74.5</v>
      </c>
      <c r="I22" s="214"/>
      <c r="J22" s="246"/>
      <c r="K22" s="116">
        <f>+'HOM 80'!M10</f>
        <v>77</v>
      </c>
      <c r="L22" s="154"/>
      <c r="M22" s="230"/>
      <c r="N22" s="116">
        <f>+'HOM 80'!O10</f>
        <v>16</v>
      </c>
      <c r="O22" s="154"/>
      <c r="P22" s="230"/>
      <c r="Q22" s="261"/>
      <c r="R22" s="154"/>
      <c r="S22" s="172" t="str">
        <f t="shared" si="0"/>
        <v/>
      </c>
      <c r="T22" s="261"/>
      <c r="U22" s="126"/>
      <c r="V22" s="150"/>
      <c r="W22" s="283"/>
      <c r="X22" s="143"/>
      <c r="AA22" s="171"/>
    </row>
    <row r="23" spans="1:28" ht="21.75" customHeight="1" thickBot="1">
      <c r="A23" s="2" t="s">
        <v>10</v>
      </c>
      <c r="B23" s="3"/>
      <c r="C23" s="5"/>
      <c r="D23" s="6" t="s">
        <v>11</v>
      </c>
      <c r="E23" s="7">
        <f>+'FEM +57 '!F8</f>
        <v>458816</v>
      </c>
      <c r="F23" s="7" t="str">
        <f>+'FEM +57 '!G8</f>
        <v>LEGRAND</v>
      </c>
      <c r="G23" s="7" t="str">
        <f>+'FEM +57 '!H8</f>
        <v>AURELIE</v>
      </c>
      <c r="H23" s="179">
        <f>+'FEM +57 '!J8</f>
        <v>61.09</v>
      </c>
      <c r="I23" s="215"/>
      <c r="J23" s="247"/>
      <c r="K23" s="116">
        <f>+'FEM +57 '!M8</f>
        <v>80</v>
      </c>
      <c r="L23" s="155"/>
      <c r="M23" s="231"/>
      <c r="N23" s="116">
        <f>+'FEM +57 '!O8</f>
        <v>10</v>
      </c>
      <c r="O23" s="155"/>
      <c r="P23" s="231"/>
      <c r="Q23" s="262"/>
      <c r="R23" s="155"/>
      <c r="S23" s="172" t="str">
        <f t="shared" si="0"/>
        <v/>
      </c>
      <c r="T23" s="262"/>
      <c r="U23" s="127"/>
      <c r="V23" s="150"/>
      <c r="W23" s="284"/>
      <c r="X23" s="144"/>
    </row>
    <row r="24" spans="1:28" ht="24" thickBot="1">
      <c r="A24" s="57"/>
      <c r="B24" s="58"/>
      <c r="C24" s="60"/>
      <c r="D24" s="63"/>
      <c r="E24" s="138"/>
      <c r="F24" s="61"/>
      <c r="G24" s="62"/>
      <c r="H24" s="135"/>
      <c r="I24" s="135"/>
      <c r="J24" s="133"/>
      <c r="K24" s="113"/>
      <c r="L24" s="152"/>
      <c r="M24" s="120"/>
      <c r="N24" s="113"/>
      <c r="O24" s="152"/>
      <c r="P24" s="120"/>
      <c r="Q24" s="113"/>
      <c r="R24" s="152"/>
      <c r="S24" s="120" t="str">
        <f t="shared" si="0"/>
        <v/>
      </c>
      <c r="T24" s="113"/>
      <c r="U24" s="72"/>
      <c r="V24" s="150"/>
      <c r="W24" s="125"/>
      <c r="X24" s="158"/>
      <c r="AB24" s="171"/>
    </row>
    <row r="25" spans="1:28" ht="21.75" thickBot="1">
      <c r="A25" s="2" t="s">
        <v>11</v>
      </c>
      <c r="B25" s="3"/>
      <c r="C25" s="5"/>
      <c r="D25" s="6" t="s">
        <v>11</v>
      </c>
      <c r="E25" s="137"/>
      <c r="F25" s="15" t="str">
        <f>+'FEM 57'!G7</f>
        <v>LUCAS</v>
      </c>
      <c r="G25" s="15" t="str">
        <f>+'FEM 57'!H7</f>
        <v>MELANIE</v>
      </c>
      <c r="H25" s="180">
        <f>+'FEM 57'!J7</f>
        <v>55.9</v>
      </c>
      <c r="I25" s="213"/>
      <c r="J25" s="245" t="s">
        <v>109</v>
      </c>
      <c r="K25" s="116">
        <f>+'FEM 57'!M7</f>
        <v>90</v>
      </c>
      <c r="L25" s="153">
        <f>SUM(K25:K27)</f>
        <v>285</v>
      </c>
      <c r="M25" s="95">
        <f>IF(K25="","",RANK(L25,$L$9:$L$65,0))</f>
        <v>2</v>
      </c>
      <c r="N25" s="116">
        <f>+'FEM 57'!O7</f>
        <v>25</v>
      </c>
      <c r="O25" s="153">
        <f>SUM(N25:N27)</f>
        <v>68</v>
      </c>
      <c r="P25" s="95">
        <f>IF(N25="","",RANK(O25,$O$9:$O$65,0))</f>
        <v>1</v>
      </c>
      <c r="Q25" s="260">
        <v>135</v>
      </c>
      <c r="R25" s="153">
        <f>SUM(Q25:Q27)</f>
        <v>135</v>
      </c>
      <c r="S25" s="175">
        <f t="shared" si="0"/>
        <v>1</v>
      </c>
      <c r="T25" s="260"/>
      <c r="U25" s="95">
        <f>SUM(S25)*2</f>
        <v>2</v>
      </c>
      <c r="V25" s="150"/>
      <c r="W25" s="124">
        <f>IF(M25="","",SUM(M25,P25,U25))</f>
        <v>5</v>
      </c>
      <c r="X25" s="4">
        <f>IF(W25="","",RANK(W25,$W$9:$W$65,1))</f>
        <v>1</v>
      </c>
    </row>
    <row r="26" spans="1:28" ht="21.75" thickBot="1">
      <c r="A26" s="2" t="s">
        <v>10</v>
      </c>
      <c r="B26" s="3"/>
      <c r="C26" s="5"/>
      <c r="D26" s="6" t="s">
        <v>11</v>
      </c>
      <c r="E26" s="15">
        <f>+'HOM 80'!F9</f>
        <v>453475</v>
      </c>
      <c r="F26" s="15" t="str">
        <f>+'HOM 80'!G9</f>
        <v>BOUSQUET</v>
      </c>
      <c r="G26" s="15" t="str">
        <f>+'HOM 80'!H9</f>
        <v>Maxime</v>
      </c>
      <c r="H26" s="180">
        <f>+'HOM 80'!J9</f>
        <v>75.3</v>
      </c>
      <c r="I26" s="214"/>
      <c r="J26" s="246"/>
      <c r="K26" s="116">
        <f>+'HOM 80'!M9</f>
        <v>105</v>
      </c>
      <c r="L26" s="154"/>
      <c r="M26" s="230"/>
      <c r="N26" s="116">
        <f>+'HOM 80'!O9</f>
        <v>18</v>
      </c>
      <c r="O26" s="154"/>
      <c r="P26" s="230"/>
      <c r="Q26" s="261"/>
      <c r="R26" s="154"/>
      <c r="S26" s="172" t="str">
        <f t="shared" si="0"/>
        <v/>
      </c>
      <c r="T26" s="261"/>
      <c r="U26" s="126"/>
      <c r="V26" s="150"/>
      <c r="W26" s="283"/>
      <c r="X26" s="143"/>
      <c r="AA26" s="49"/>
    </row>
    <row r="27" spans="1:28" ht="21.75" thickBot="1">
      <c r="A27" s="64" t="s">
        <v>10</v>
      </c>
      <c r="B27" s="65"/>
      <c r="C27" s="12"/>
      <c r="D27" s="68" t="s">
        <v>11</v>
      </c>
      <c r="E27" s="66">
        <f>+'HOM +80'!F12</f>
        <v>424029</v>
      </c>
      <c r="F27" s="66" t="str">
        <f>+'HOM +80'!G12</f>
        <v>THIERRY</v>
      </c>
      <c r="G27" s="66" t="str">
        <f>+'HOM +80'!H12</f>
        <v>Floriant</v>
      </c>
      <c r="H27" s="180">
        <f>+'HOM +80'!J12</f>
        <v>85.3</v>
      </c>
      <c r="I27" s="215"/>
      <c r="J27" s="248"/>
      <c r="K27" s="116">
        <f>+'HOM +80'!M12</f>
        <v>90</v>
      </c>
      <c r="L27" s="155"/>
      <c r="M27" s="231"/>
      <c r="N27" s="116">
        <f>+'HOM +80'!O12</f>
        <v>25</v>
      </c>
      <c r="O27" s="155"/>
      <c r="P27" s="231"/>
      <c r="Q27" s="262"/>
      <c r="R27" s="155"/>
      <c r="S27" s="172" t="str">
        <f t="shared" si="0"/>
        <v/>
      </c>
      <c r="T27" s="262"/>
      <c r="U27" s="127"/>
      <c r="V27" s="150"/>
      <c r="W27" s="284"/>
      <c r="X27" s="144"/>
    </row>
    <row r="28" spans="1:28" ht="24.75" thickTop="1" thickBot="1">
      <c r="A28" s="57"/>
      <c r="B28" s="58"/>
      <c r="C28" s="60"/>
      <c r="D28" s="96"/>
      <c r="E28" s="139"/>
      <c r="F28" s="61"/>
      <c r="G28" s="62"/>
      <c r="H28" s="135"/>
      <c r="I28" s="135"/>
      <c r="J28" s="133"/>
      <c r="K28" s="113"/>
      <c r="L28" s="152"/>
      <c r="M28" s="120"/>
      <c r="N28" s="113"/>
      <c r="O28" s="152"/>
      <c r="P28" s="120"/>
      <c r="Q28" s="113"/>
      <c r="R28" s="152"/>
      <c r="S28" s="120" t="str">
        <f t="shared" si="0"/>
        <v/>
      </c>
      <c r="T28" s="113"/>
      <c r="U28" s="72"/>
      <c r="V28" s="150"/>
      <c r="W28" s="125"/>
      <c r="X28" s="158"/>
    </row>
    <row r="29" spans="1:28" ht="21.75" thickBot="1">
      <c r="A29" s="2" t="s">
        <v>11</v>
      </c>
      <c r="B29" s="92"/>
      <c r="C29" s="93"/>
      <c r="D29" s="6" t="s">
        <v>11</v>
      </c>
      <c r="E29" s="140"/>
      <c r="F29" s="94"/>
      <c r="G29" s="16"/>
      <c r="H29" s="134"/>
      <c r="I29" s="213"/>
      <c r="J29" s="249"/>
      <c r="K29" s="121"/>
      <c r="L29" s="156">
        <f>SUM(K29:K31)</f>
        <v>0</v>
      </c>
      <c r="M29" s="95" t="str">
        <f>IF(K29="","",RANK(L29,$L$9:$L$65,0))</f>
        <v/>
      </c>
      <c r="N29" s="121"/>
      <c r="O29" s="156">
        <f>SUM(N29:N31)</f>
        <v>0</v>
      </c>
      <c r="P29" s="95" t="str">
        <f>IF(N29="","",RANK(O29,$O$9:$O$65,0))</f>
        <v/>
      </c>
      <c r="Q29" s="274"/>
      <c r="R29" s="156">
        <f>SUM(Q29:Q31)</f>
        <v>0</v>
      </c>
      <c r="S29" s="175" t="str">
        <f t="shared" si="0"/>
        <v/>
      </c>
      <c r="T29" s="260"/>
      <c r="U29" s="95">
        <f>SUM(S29)*2</f>
        <v>0</v>
      </c>
      <c r="V29" s="150"/>
      <c r="W29" s="124" t="str">
        <f>IF(M29="","",SUM(M29,P29,U29))</f>
        <v/>
      </c>
      <c r="X29" s="4" t="str">
        <f>IF(W29="","",RANK(W29,$W$9:$W$65,1))</f>
        <v/>
      </c>
    </row>
    <row r="30" spans="1:28" ht="21.75" thickBot="1">
      <c r="A30" s="2" t="s">
        <v>10</v>
      </c>
      <c r="B30" s="3"/>
      <c r="C30" s="5"/>
      <c r="D30" s="6" t="s">
        <v>11</v>
      </c>
      <c r="E30" s="136"/>
      <c r="F30" s="41"/>
      <c r="G30" s="42"/>
      <c r="H30" s="134"/>
      <c r="I30" s="214"/>
      <c r="J30" s="250"/>
      <c r="K30" s="116"/>
      <c r="L30" s="154"/>
      <c r="M30" s="230"/>
      <c r="N30" s="116"/>
      <c r="O30" s="154"/>
      <c r="P30" s="230"/>
      <c r="Q30" s="275"/>
      <c r="R30" s="154"/>
      <c r="S30" s="172" t="str">
        <f t="shared" si="0"/>
        <v/>
      </c>
      <c r="T30" s="261"/>
      <c r="U30" s="126"/>
      <c r="V30" s="150"/>
      <c r="W30" s="283"/>
      <c r="X30" s="143"/>
    </row>
    <row r="31" spans="1:28" ht="21.75" thickBot="1">
      <c r="A31" s="2" t="s">
        <v>10</v>
      </c>
      <c r="B31" s="3"/>
      <c r="C31" s="5"/>
      <c r="D31" s="68" t="s">
        <v>11</v>
      </c>
      <c r="E31" s="141"/>
      <c r="F31" s="7"/>
      <c r="G31" s="8"/>
      <c r="H31" s="134"/>
      <c r="I31" s="215"/>
      <c r="J31" s="251"/>
      <c r="K31" s="116"/>
      <c r="L31" s="155"/>
      <c r="M31" s="231"/>
      <c r="N31" s="116"/>
      <c r="O31" s="155"/>
      <c r="P31" s="231"/>
      <c r="Q31" s="276"/>
      <c r="R31" s="155"/>
      <c r="S31" s="172" t="str">
        <f t="shared" si="0"/>
        <v/>
      </c>
      <c r="T31" s="262"/>
      <c r="U31" s="127"/>
      <c r="V31" s="150"/>
      <c r="W31" s="284"/>
      <c r="X31" s="144"/>
    </row>
    <row r="32" spans="1:28" ht="24.75" thickTop="1" thickBot="1">
      <c r="A32" s="57"/>
      <c r="B32" s="58"/>
      <c r="C32" s="60"/>
      <c r="D32" s="63"/>
      <c r="E32" s="138"/>
      <c r="F32" s="61"/>
      <c r="G32" s="62"/>
      <c r="H32" s="135"/>
      <c r="I32" s="135"/>
      <c r="J32" s="133"/>
      <c r="K32" s="113"/>
      <c r="L32" s="152"/>
      <c r="M32" s="120"/>
      <c r="N32" s="113"/>
      <c r="O32" s="152"/>
      <c r="P32" s="120"/>
      <c r="Q32" s="113"/>
      <c r="R32" s="152"/>
      <c r="S32" s="120" t="str">
        <f t="shared" si="0"/>
        <v/>
      </c>
      <c r="T32" s="113"/>
      <c r="U32" s="72"/>
      <c r="V32" s="150"/>
      <c r="W32" s="125"/>
      <c r="X32" s="158"/>
    </row>
    <row r="33" spans="1:24" ht="21.75" thickBot="1">
      <c r="A33" s="2" t="s">
        <v>11</v>
      </c>
      <c r="B33" s="3"/>
      <c r="C33" s="5"/>
      <c r="D33" s="6" t="s">
        <v>11</v>
      </c>
      <c r="E33" s="137"/>
      <c r="F33" s="7"/>
      <c r="G33" s="8"/>
      <c r="H33" s="134"/>
      <c r="I33" s="213"/>
      <c r="J33" s="245"/>
      <c r="K33" s="116"/>
      <c r="L33" s="153">
        <f>SUM(K33:K35)</f>
        <v>0</v>
      </c>
      <c r="M33" s="95" t="str">
        <f>IF(K33="","",RANK(L33,$L$9:$L$65,0))</f>
        <v/>
      </c>
      <c r="N33" s="116"/>
      <c r="O33" s="153">
        <f>SUM(N33:N35)</f>
        <v>0</v>
      </c>
      <c r="P33" s="95" t="str">
        <f>IF(N33="","",RANK(O33,$O$9:$O$65,0))</f>
        <v/>
      </c>
      <c r="Q33" s="260"/>
      <c r="R33" s="153">
        <f>SUM(Q33:Q35)</f>
        <v>0</v>
      </c>
      <c r="S33" s="175" t="str">
        <f t="shared" si="0"/>
        <v/>
      </c>
      <c r="T33" s="260"/>
      <c r="U33" s="95">
        <f>SUM(S33)*2</f>
        <v>0</v>
      </c>
      <c r="V33" s="150"/>
      <c r="W33" s="124" t="str">
        <f>IF(M33="","",SUM(M33,P33,U33))</f>
        <v/>
      </c>
      <c r="X33" s="4" t="str">
        <f>IF(W33="","",RANK(W33,$W$9:$W$65,1))</f>
        <v/>
      </c>
    </row>
    <row r="34" spans="1:24" ht="21.75" thickBot="1">
      <c r="A34" s="2" t="s">
        <v>10</v>
      </c>
      <c r="B34" s="3"/>
      <c r="C34" s="5"/>
      <c r="D34" s="6" t="s">
        <v>11</v>
      </c>
      <c r="E34" s="137"/>
      <c r="F34" s="7"/>
      <c r="G34" s="8"/>
      <c r="H34" s="134"/>
      <c r="I34" s="214"/>
      <c r="J34" s="246"/>
      <c r="K34" s="116"/>
      <c r="L34" s="153"/>
      <c r="M34" s="230"/>
      <c r="N34" s="116"/>
      <c r="O34" s="153"/>
      <c r="P34" s="230"/>
      <c r="Q34" s="261"/>
      <c r="R34" s="153"/>
      <c r="S34" s="172" t="str">
        <f t="shared" si="0"/>
        <v/>
      </c>
      <c r="T34" s="261"/>
      <c r="U34" s="126"/>
      <c r="V34" s="150"/>
      <c r="W34" s="283"/>
      <c r="X34" s="143"/>
    </row>
    <row r="35" spans="1:24" ht="21.75" thickBot="1">
      <c r="A35" s="2" t="s">
        <v>10</v>
      </c>
      <c r="B35" s="3"/>
      <c r="C35" s="5"/>
      <c r="D35" s="68" t="s">
        <v>11</v>
      </c>
      <c r="E35" s="141"/>
      <c r="F35" s="7"/>
      <c r="G35" s="8"/>
      <c r="H35" s="134"/>
      <c r="I35" s="215"/>
      <c r="J35" s="247"/>
      <c r="K35" s="116"/>
      <c r="L35" s="153"/>
      <c r="M35" s="231"/>
      <c r="N35" s="116"/>
      <c r="O35" s="153"/>
      <c r="P35" s="231"/>
      <c r="Q35" s="262"/>
      <c r="R35" s="153"/>
      <c r="S35" s="172" t="str">
        <f t="shared" si="0"/>
        <v/>
      </c>
      <c r="T35" s="262"/>
      <c r="U35" s="127"/>
      <c r="V35" s="150"/>
      <c r="W35" s="284"/>
      <c r="X35" s="144"/>
    </row>
    <row r="36" spans="1:24" ht="24.75" thickTop="1" thickBot="1">
      <c r="A36" s="57"/>
      <c r="B36" s="58"/>
      <c r="C36" s="60"/>
      <c r="D36" s="63"/>
      <c r="E36" s="138"/>
      <c r="F36" s="61"/>
      <c r="G36" s="62"/>
      <c r="H36" s="135"/>
      <c r="I36" s="135"/>
      <c r="J36" s="133"/>
      <c r="K36" s="113"/>
      <c r="L36" s="152"/>
      <c r="M36" s="120"/>
      <c r="N36" s="113"/>
      <c r="O36" s="152"/>
      <c r="P36" s="120"/>
      <c r="Q36" s="113"/>
      <c r="R36" s="152"/>
      <c r="S36" s="120" t="str">
        <f t="shared" si="0"/>
        <v/>
      </c>
      <c r="T36" s="113"/>
      <c r="U36" s="72"/>
      <c r="V36" s="150"/>
      <c r="W36" s="125"/>
      <c r="X36" s="158"/>
    </row>
    <row r="37" spans="1:24" ht="21.75" thickBot="1">
      <c r="A37" s="2" t="s">
        <v>11</v>
      </c>
      <c r="B37" s="92"/>
      <c r="C37" s="93"/>
      <c r="D37" s="6" t="s">
        <v>11</v>
      </c>
      <c r="E37" s="93"/>
      <c r="F37" s="94"/>
      <c r="G37" s="16"/>
      <c r="H37" s="134"/>
      <c r="I37" s="213"/>
      <c r="J37" s="249"/>
      <c r="K37" s="121"/>
      <c r="L37" s="156">
        <f>SUM(K37:K39)</f>
        <v>0</v>
      </c>
      <c r="M37" s="95" t="str">
        <f>IF(K37="","",RANK(L37,$L$9:$L$65,0))</f>
        <v/>
      </c>
      <c r="N37" s="121"/>
      <c r="O37" s="156">
        <f>SUM(N37:N39)</f>
        <v>0</v>
      </c>
      <c r="P37" s="95" t="str">
        <f>IF(N37="","",RANK(O37,$O$9:$O$65,0))</f>
        <v/>
      </c>
      <c r="Q37" s="274"/>
      <c r="R37" s="156">
        <f>SUM(Q37:Q39)</f>
        <v>0</v>
      </c>
      <c r="S37" s="175" t="str">
        <f t="shared" si="0"/>
        <v/>
      </c>
      <c r="T37" s="260"/>
      <c r="U37" s="95">
        <f>SUM(S37)*2</f>
        <v>0</v>
      </c>
      <c r="V37" s="150"/>
      <c r="W37" s="124" t="str">
        <f>IF(M37="","",SUM(M37,P37,U37))</f>
        <v/>
      </c>
      <c r="X37" s="4" t="str">
        <f>IF(W37="","",RANK(W37,$W$9:$W$65,1))</f>
        <v/>
      </c>
    </row>
    <row r="38" spans="1:24" ht="21.75" thickBot="1">
      <c r="A38" s="2" t="s">
        <v>10</v>
      </c>
      <c r="B38" s="3"/>
      <c r="C38" s="5"/>
      <c r="D38" s="6" t="s">
        <v>11</v>
      </c>
      <c r="E38" s="93"/>
      <c r="F38" s="41"/>
      <c r="G38" s="42"/>
      <c r="H38" s="134"/>
      <c r="I38" s="214"/>
      <c r="J38" s="250"/>
      <c r="K38" s="116"/>
      <c r="L38" s="154"/>
      <c r="M38" s="230"/>
      <c r="N38" s="116"/>
      <c r="O38" s="154"/>
      <c r="P38" s="230"/>
      <c r="Q38" s="275"/>
      <c r="R38" s="154"/>
      <c r="S38" s="172" t="str">
        <f t="shared" si="0"/>
        <v/>
      </c>
      <c r="T38" s="261"/>
      <c r="U38" s="126"/>
      <c r="V38" s="150"/>
      <c r="W38" s="283"/>
      <c r="X38" s="143"/>
    </row>
    <row r="39" spans="1:24" ht="21.75" thickBot="1">
      <c r="A39" s="2" t="s">
        <v>10</v>
      </c>
      <c r="B39" s="3"/>
      <c r="C39" s="5"/>
      <c r="D39" s="68" t="s">
        <v>11</v>
      </c>
      <c r="E39" s="141"/>
      <c r="F39" s="7"/>
      <c r="G39" s="8"/>
      <c r="H39" s="134"/>
      <c r="I39" s="215"/>
      <c r="J39" s="251"/>
      <c r="K39" s="116"/>
      <c r="L39" s="155"/>
      <c r="M39" s="231"/>
      <c r="N39" s="116"/>
      <c r="O39" s="155"/>
      <c r="P39" s="231"/>
      <c r="Q39" s="276"/>
      <c r="R39" s="155"/>
      <c r="S39" s="172" t="str">
        <f t="shared" si="0"/>
        <v/>
      </c>
      <c r="T39" s="262"/>
      <c r="U39" s="127"/>
      <c r="V39" s="150"/>
      <c r="W39" s="284"/>
      <c r="X39" s="144"/>
    </row>
    <row r="40" spans="1:24" ht="24.75" thickTop="1" thickBot="1">
      <c r="A40" s="57"/>
      <c r="B40" s="58"/>
      <c r="C40" s="60"/>
      <c r="D40" s="63"/>
      <c r="E40" s="138"/>
      <c r="F40" s="61"/>
      <c r="G40" s="62"/>
      <c r="H40" s="135"/>
      <c r="I40" s="135"/>
      <c r="J40" s="133"/>
      <c r="K40" s="113"/>
      <c r="L40" s="152"/>
      <c r="M40" s="120"/>
      <c r="N40" s="113"/>
      <c r="O40" s="152"/>
      <c r="P40" s="120"/>
      <c r="Q40" s="113"/>
      <c r="R40" s="152"/>
      <c r="S40" s="120" t="str">
        <f t="shared" si="0"/>
        <v/>
      </c>
      <c r="T40" s="113"/>
      <c r="U40" s="72"/>
      <c r="V40" s="150"/>
      <c r="W40" s="125"/>
      <c r="X40" s="158"/>
    </row>
    <row r="41" spans="1:24" ht="21.75" thickBot="1">
      <c r="A41" s="2" t="s">
        <v>11</v>
      </c>
      <c r="B41" s="3"/>
      <c r="C41" s="5"/>
      <c r="D41" s="6" t="s">
        <v>11</v>
      </c>
      <c r="E41" s="137"/>
      <c r="F41" s="163"/>
      <c r="G41" s="164"/>
      <c r="H41" s="134"/>
      <c r="I41" s="213"/>
      <c r="J41" s="245"/>
      <c r="K41" s="114"/>
      <c r="L41" s="153">
        <f>SUM(K41:K43)</f>
        <v>0</v>
      </c>
      <c r="M41" s="95" t="str">
        <f>IF(K41="","",RANK(L41,$L$9:$L$65,0))</f>
        <v/>
      </c>
      <c r="N41" s="114"/>
      <c r="O41" s="153">
        <f>SUM(N41:N43)</f>
        <v>0</v>
      </c>
      <c r="P41" s="95" t="str">
        <f>IF(N41="","",RANK(O41,$O$9:$O$65,0))</f>
        <v/>
      </c>
      <c r="Q41" s="287"/>
      <c r="R41" s="153">
        <f>SUM(Q41:Q43)</f>
        <v>0</v>
      </c>
      <c r="S41" s="175" t="str">
        <f t="shared" si="0"/>
        <v/>
      </c>
      <c r="T41" s="260"/>
      <c r="U41" s="95">
        <f>SUM(S41)*2</f>
        <v>0</v>
      </c>
      <c r="V41" s="150"/>
      <c r="W41" s="124" t="str">
        <f>IF(M41="","",SUM(M41,P41,U41))</f>
        <v/>
      </c>
      <c r="X41" s="4" t="str">
        <f>IF(W41="","",RANK(W41,$W$9:$W$65,1))</f>
        <v/>
      </c>
    </row>
    <row r="42" spans="1:24" ht="21.75" thickBot="1">
      <c r="A42" s="2" t="s">
        <v>10</v>
      </c>
      <c r="B42" s="3"/>
      <c r="C42" s="5"/>
      <c r="D42" s="6" t="s">
        <v>11</v>
      </c>
      <c r="E42" s="137"/>
      <c r="F42" s="7"/>
      <c r="G42" s="8"/>
      <c r="H42" s="134"/>
      <c r="I42" s="214"/>
      <c r="J42" s="246"/>
      <c r="K42" s="114"/>
      <c r="L42" s="157"/>
      <c r="M42" s="230"/>
      <c r="N42" s="114"/>
      <c r="O42" s="157"/>
      <c r="P42" s="230"/>
      <c r="Q42" s="288"/>
      <c r="R42" s="157"/>
      <c r="S42" s="172" t="str">
        <f t="shared" si="0"/>
        <v/>
      </c>
      <c r="T42" s="261"/>
      <c r="U42" s="126"/>
      <c r="V42" s="150"/>
      <c r="W42" s="283"/>
      <c r="X42" s="143"/>
    </row>
    <row r="43" spans="1:24" ht="21.75" thickBot="1">
      <c r="A43" s="2" t="s">
        <v>10</v>
      </c>
      <c r="B43" s="3"/>
      <c r="C43" s="5"/>
      <c r="D43" s="68" t="s">
        <v>11</v>
      </c>
      <c r="E43" s="141"/>
      <c r="F43" s="7"/>
      <c r="G43" s="8"/>
      <c r="H43" s="134"/>
      <c r="I43" s="215"/>
      <c r="J43" s="247"/>
      <c r="K43" s="114"/>
      <c r="L43" s="157"/>
      <c r="M43" s="231"/>
      <c r="N43" s="114"/>
      <c r="O43" s="157"/>
      <c r="P43" s="231"/>
      <c r="Q43" s="289"/>
      <c r="R43" s="157"/>
      <c r="S43" s="172" t="str">
        <f t="shared" si="0"/>
        <v/>
      </c>
      <c r="T43" s="262"/>
      <c r="U43" s="127"/>
      <c r="V43" s="150"/>
      <c r="W43" s="284"/>
      <c r="X43" s="144"/>
    </row>
    <row r="44" spans="1:24" ht="24.75" thickTop="1" thickBot="1">
      <c r="A44" s="57"/>
      <c r="B44" s="58"/>
      <c r="C44" s="60"/>
      <c r="D44" s="63"/>
      <c r="E44" s="138"/>
      <c r="F44" s="61"/>
      <c r="G44" s="62"/>
      <c r="H44" s="135"/>
      <c r="I44" s="135"/>
      <c r="J44" s="133"/>
      <c r="K44" s="113"/>
      <c r="L44" s="152"/>
      <c r="M44" s="120"/>
      <c r="N44" s="113"/>
      <c r="O44" s="152"/>
      <c r="P44" s="120"/>
      <c r="Q44" s="113"/>
      <c r="R44" s="152"/>
      <c r="S44" s="120" t="str">
        <f t="shared" si="0"/>
        <v/>
      </c>
      <c r="T44" s="113"/>
      <c r="U44" s="72"/>
      <c r="V44" s="150"/>
      <c r="W44" s="125"/>
      <c r="X44" s="158"/>
    </row>
    <row r="45" spans="1:24" ht="21.75" thickBot="1">
      <c r="A45" s="2" t="s">
        <v>11</v>
      </c>
      <c r="B45" s="92"/>
      <c r="C45" s="93"/>
      <c r="D45" s="6" t="s">
        <v>11</v>
      </c>
      <c r="E45" s="140"/>
      <c r="F45" s="94" t="s">
        <v>12</v>
      </c>
      <c r="G45" s="16" t="s">
        <v>12</v>
      </c>
      <c r="H45" s="134"/>
      <c r="I45" s="213"/>
      <c r="J45" s="249"/>
      <c r="K45" s="121"/>
      <c r="L45" s="156">
        <f>SUM(K45:K47)</f>
        <v>0</v>
      </c>
      <c r="M45" s="95" t="str">
        <f>IF(K45="","",RANK(L45,$L$9:$L$65,0))</f>
        <v/>
      </c>
      <c r="N45" s="121"/>
      <c r="O45" s="156">
        <f>SUM(N45:N47)</f>
        <v>0</v>
      </c>
      <c r="P45" s="95" t="str">
        <f>IF(N45="","",RANK(O45,$O$9:$O$65,0))</f>
        <v/>
      </c>
      <c r="Q45" s="274"/>
      <c r="R45" s="156">
        <f>SUM(Q45:Q47)</f>
        <v>0</v>
      </c>
      <c r="S45" s="175" t="str">
        <f t="shared" si="0"/>
        <v/>
      </c>
      <c r="T45" s="260"/>
      <c r="U45" s="95">
        <f>SUM(S45)*2</f>
        <v>0</v>
      </c>
      <c r="V45" s="150"/>
      <c r="W45" s="124" t="str">
        <f>IF(M45="","",SUM(M45,P45,U45))</f>
        <v/>
      </c>
      <c r="X45" s="4" t="str">
        <f>IF(W45="","",RANK(W45,$W$9:$W$65,1))</f>
        <v/>
      </c>
    </row>
    <row r="46" spans="1:24" ht="21.75" thickBot="1">
      <c r="A46" s="2" t="s">
        <v>10</v>
      </c>
      <c r="B46" s="3"/>
      <c r="C46" s="5"/>
      <c r="D46" s="6" t="s">
        <v>11</v>
      </c>
      <c r="E46" s="136"/>
      <c r="F46" s="41" t="s">
        <v>12</v>
      </c>
      <c r="G46" s="42" t="s">
        <v>12</v>
      </c>
      <c r="H46" s="134"/>
      <c r="I46" s="214"/>
      <c r="J46" s="250"/>
      <c r="K46" s="116"/>
      <c r="L46" s="154"/>
      <c r="M46" s="230"/>
      <c r="N46" s="116"/>
      <c r="O46" s="154"/>
      <c r="P46" s="230"/>
      <c r="Q46" s="275"/>
      <c r="R46" s="154"/>
      <c r="S46" s="172" t="str">
        <f t="shared" si="0"/>
        <v/>
      </c>
      <c r="T46" s="261"/>
      <c r="U46" s="126"/>
      <c r="V46" s="150"/>
      <c r="W46" s="283"/>
      <c r="X46" s="143"/>
    </row>
    <row r="47" spans="1:24" ht="21.75" thickBot="1">
      <c r="A47" s="2" t="s">
        <v>10</v>
      </c>
      <c r="B47" s="3"/>
      <c r="C47" s="5"/>
      <c r="D47" s="68" t="s">
        <v>11</v>
      </c>
      <c r="E47" s="141"/>
      <c r="F47" s="7" t="s">
        <v>12</v>
      </c>
      <c r="G47" s="8" t="s">
        <v>12</v>
      </c>
      <c r="H47" s="134"/>
      <c r="I47" s="215"/>
      <c r="J47" s="251"/>
      <c r="K47" s="116"/>
      <c r="L47" s="155"/>
      <c r="M47" s="231"/>
      <c r="N47" s="116"/>
      <c r="O47" s="155"/>
      <c r="P47" s="231"/>
      <c r="Q47" s="276"/>
      <c r="R47" s="155"/>
      <c r="S47" s="172" t="str">
        <f t="shared" si="0"/>
        <v/>
      </c>
      <c r="T47" s="262"/>
      <c r="U47" s="127"/>
      <c r="V47" s="150"/>
      <c r="W47" s="284"/>
      <c r="X47" s="144"/>
    </row>
    <row r="48" spans="1:24" ht="24.75" thickTop="1" thickBot="1">
      <c r="A48" s="57"/>
      <c r="B48" s="58"/>
      <c r="C48" s="60"/>
      <c r="D48" s="63"/>
      <c r="E48" s="138"/>
      <c r="F48" s="61"/>
      <c r="G48" s="62"/>
      <c r="H48" s="135"/>
      <c r="I48" s="135"/>
      <c r="J48" s="133"/>
      <c r="K48" s="113"/>
      <c r="L48" s="152"/>
      <c r="M48" s="120"/>
      <c r="N48" s="113"/>
      <c r="O48" s="152"/>
      <c r="P48" s="120"/>
      <c r="Q48" s="113"/>
      <c r="R48" s="152"/>
      <c r="S48" s="120" t="str">
        <f t="shared" si="0"/>
        <v/>
      </c>
      <c r="T48" s="113"/>
      <c r="U48" s="72"/>
      <c r="V48" s="150"/>
      <c r="W48" s="125"/>
      <c r="X48" s="158"/>
    </row>
    <row r="49" spans="1:24" ht="21.75" thickBot="1">
      <c r="A49" s="2" t="s">
        <v>11</v>
      </c>
      <c r="B49" s="3"/>
      <c r="C49" s="5"/>
      <c r="D49" s="6" t="s">
        <v>11</v>
      </c>
      <c r="E49" s="137"/>
      <c r="F49" s="7"/>
      <c r="G49" s="8"/>
      <c r="H49" s="134"/>
      <c r="I49" s="213"/>
      <c r="J49" s="245"/>
      <c r="K49" s="114"/>
      <c r="L49" s="153">
        <f>SUM(K49:K51)</f>
        <v>0</v>
      </c>
      <c r="M49" s="95" t="str">
        <f>IF(K49="","",RANK(L49,$L$9:$L$65,0))</f>
        <v/>
      </c>
      <c r="N49" s="114"/>
      <c r="O49" s="153">
        <f>SUM(N49:N51)</f>
        <v>0</v>
      </c>
      <c r="P49" s="95" t="str">
        <f>IF(N49="","",RANK(O49,$O$9:$O$65,0))</f>
        <v/>
      </c>
      <c r="Q49" s="287"/>
      <c r="R49" s="153">
        <f>SUM(Q49:Q51)</f>
        <v>0</v>
      </c>
      <c r="S49" s="175" t="str">
        <f t="shared" si="0"/>
        <v/>
      </c>
      <c r="T49" s="260"/>
      <c r="U49" s="95">
        <f>SUM(S49)*2</f>
        <v>0</v>
      </c>
      <c r="V49" s="150"/>
      <c r="W49" s="124" t="str">
        <f>IF(M49="","",SUM(M49,P49,U49))</f>
        <v/>
      </c>
      <c r="X49" s="4" t="str">
        <f>IF(W49="","",RANK(W49,$W$9:$W$65,1))</f>
        <v/>
      </c>
    </row>
    <row r="50" spans="1:24" ht="21.75" thickBot="1">
      <c r="A50" s="2" t="s">
        <v>10</v>
      </c>
      <c r="B50" s="3"/>
      <c r="C50" s="5"/>
      <c r="D50" s="6" t="s">
        <v>11</v>
      </c>
      <c r="E50" s="137"/>
      <c r="F50" s="7"/>
      <c r="G50" s="8"/>
      <c r="H50" s="134"/>
      <c r="I50" s="214"/>
      <c r="J50" s="246"/>
      <c r="K50" s="114"/>
      <c r="L50" s="252"/>
      <c r="M50" s="230"/>
      <c r="N50" s="114"/>
      <c r="O50" s="252"/>
      <c r="P50" s="230"/>
      <c r="Q50" s="288"/>
      <c r="R50" s="252"/>
      <c r="S50" s="172" t="str">
        <f t="shared" si="0"/>
        <v/>
      </c>
      <c r="T50" s="261"/>
      <c r="U50" s="126"/>
      <c r="V50" s="150"/>
      <c r="W50" s="283"/>
      <c r="X50" s="143"/>
    </row>
    <row r="51" spans="1:24" ht="21.75" thickBot="1">
      <c r="A51" s="2" t="s">
        <v>10</v>
      </c>
      <c r="B51" s="3"/>
      <c r="C51" s="5"/>
      <c r="D51" s="68" t="s">
        <v>11</v>
      </c>
      <c r="E51" s="141"/>
      <c r="F51" s="7"/>
      <c r="G51" s="8"/>
      <c r="H51" s="134"/>
      <c r="I51" s="215"/>
      <c r="J51" s="247"/>
      <c r="K51" s="114"/>
      <c r="L51" s="253"/>
      <c r="M51" s="231"/>
      <c r="N51" s="114"/>
      <c r="O51" s="253"/>
      <c r="P51" s="231"/>
      <c r="Q51" s="289"/>
      <c r="R51" s="253"/>
      <c r="S51" s="172" t="str">
        <f t="shared" si="0"/>
        <v/>
      </c>
      <c r="T51" s="262"/>
      <c r="U51" s="127"/>
      <c r="V51" s="150"/>
      <c r="W51" s="284"/>
      <c r="X51" s="144"/>
    </row>
    <row r="52" spans="1:24" ht="24.75" thickTop="1" thickBot="1">
      <c r="A52" s="57"/>
      <c r="B52" s="58"/>
      <c r="C52" s="60"/>
      <c r="D52" s="63"/>
      <c r="E52" s="138"/>
      <c r="F52" s="61"/>
      <c r="G52" s="62"/>
      <c r="H52" s="135"/>
      <c r="I52" s="135"/>
      <c r="J52" s="133"/>
      <c r="K52" s="113"/>
      <c r="L52" s="152"/>
      <c r="M52" s="120"/>
      <c r="N52" s="113"/>
      <c r="O52" s="152"/>
      <c r="P52" s="120"/>
      <c r="Q52" s="113"/>
      <c r="R52" s="152"/>
      <c r="S52" s="120" t="str">
        <f t="shared" si="0"/>
        <v/>
      </c>
      <c r="T52" s="113"/>
      <c r="U52" s="72"/>
      <c r="V52" s="150"/>
      <c r="W52" s="125"/>
      <c r="X52" s="158"/>
    </row>
    <row r="53" spans="1:24" ht="21.75" thickBot="1">
      <c r="A53" s="2" t="s">
        <v>11</v>
      </c>
      <c r="B53" s="92"/>
      <c r="C53" s="93"/>
      <c r="D53" s="6" t="s">
        <v>11</v>
      </c>
      <c r="E53" s="140"/>
      <c r="F53" s="94" t="s">
        <v>12</v>
      </c>
      <c r="G53" s="16" t="s">
        <v>12</v>
      </c>
      <c r="H53" s="134"/>
      <c r="I53" s="213"/>
      <c r="J53" s="249"/>
      <c r="K53" s="121"/>
      <c r="L53" s="156">
        <f>SUM(K53:K55)</f>
        <v>0</v>
      </c>
      <c r="M53" s="95" t="str">
        <f>IF(K53="","",RANK(L53,$L$9:$L$65,0))</f>
        <v/>
      </c>
      <c r="N53" s="121"/>
      <c r="O53" s="156">
        <f>SUM(N53:N55)</f>
        <v>0</v>
      </c>
      <c r="P53" s="95" t="str">
        <f>IF(N53="","",RANK(O53,$O$9:$O$65,0))</f>
        <v/>
      </c>
      <c r="Q53" s="274"/>
      <c r="R53" s="156">
        <f>SUM(Q53:Q55)</f>
        <v>0</v>
      </c>
      <c r="S53" s="175" t="str">
        <f t="shared" si="0"/>
        <v/>
      </c>
      <c r="T53" s="260"/>
      <c r="U53" s="95">
        <f>SUM(S53)*2</f>
        <v>0</v>
      </c>
      <c r="V53" s="150"/>
      <c r="W53" s="124" t="str">
        <f>IF(M53="","",SUM(M53,P53,U53))</f>
        <v/>
      </c>
      <c r="X53" s="4" t="str">
        <f>IF(W53="","",RANK(W53,$W$9:$W$65,1))</f>
        <v/>
      </c>
    </row>
    <row r="54" spans="1:24" ht="21.75" thickBot="1">
      <c r="A54" s="2" t="s">
        <v>10</v>
      </c>
      <c r="B54" s="3"/>
      <c r="C54" s="5"/>
      <c r="D54" s="6" t="s">
        <v>11</v>
      </c>
      <c r="E54" s="136"/>
      <c r="F54" s="41" t="s">
        <v>12</v>
      </c>
      <c r="G54" s="42" t="s">
        <v>12</v>
      </c>
      <c r="H54" s="134"/>
      <c r="I54" s="214"/>
      <c r="J54" s="250"/>
      <c r="K54" s="116"/>
      <c r="L54" s="154"/>
      <c r="M54" s="230"/>
      <c r="N54" s="116"/>
      <c r="O54" s="154"/>
      <c r="P54" s="230"/>
      <c r="Q54" s="275"/>
      <c r="R54" s="154"/>
      <c r="S54" s="172" t="str">
        <f t="shared" si="0"/>
        <v/>
      </c>
      <c r="T54" s="261"/>
      <c r="U54" s="126"/>
      <c r="V54" s="150"/>
      <c r="W54" s="283"/>
      <c r="X54" s="143"/>
    </row>
    <row r="55" spans="1:24" ht="21.75" thickBot="1">
      <c r="A55" s="2" t="s">
        <v>10</v>
      </c>
      <c r="B55" s="3"/>
      <c r="C55" s="5"/>
      <c r="D55" s="68" t="s">
        <v>11</v>
      </c>
      <c r="E55" s="141"/>
      <c r="F55" s="7" t="s">
        <v>12</v>
      </c>
      <c r="G55" s="8" t="s">
        <v>12</v>
      </c>
      <c r="H55" s="134"/>
      <c r="I55" s="215"/>
      <c r="J55" s="251"/>
      <c r="K55" s="116"/>
      <c r="L55" s="155"/>
      <c r="M55" s="231"/>
      <c r="N55" s="116"/>
      <c r="O55" s="155"/>
      <c r="P55" s="231"/>
      <c r="Q55" s="276"/>
      <c r="R55" s="155"/>
      <c r="S55" s="172" t="str">
        <f t="shared" si="0"/>
        <v/>
      </c>
      <c r="T55" s="262"/>
      <c r="U55" s="127"/>
      <c r="V55" s="150"/>
      <c r="W55" s="284"/>
      <c r="X55" s="144"/>
    </row>
    <row r="56" spans="1:24" ht="24.75" thickTop="1" thickBot="1">
      <c r="A56" s="57"/>
      <c r="B56" s="58"/>
      <c r="C56" s="60"/>
      <c r="D56" s="63"/>
      <c r="E56" s="138"/>
      <c r="F56" s="61"/>
      <c r="G56" s="62"/>
      <c r="H56" s="135"/>
      <c r="I56" s="135"/>
      <c r="J56" s="133"/>
      <c r="K56" s="113"/>
      <c r="L56" s="152"/>
      <c r="M56" s="120"/>
      <c r="N56" s="113"/>
      <c r="O56" s="152"/>
      <c r="P56" s="120"/>
      <c r="Q56" s="113"/>
      <c r="R56" s="152"/>
      <c r="S56" s="120" t="str">
        <f t="shared" si="0"/>
        <v/>
      </c>
      <c r="T56" s="113"/>
      <c r="U56" s="72"/>
      <c r="V56" s="150"/>
      <c r="W56" s="125"/>
      <c r="X56" s="158"/>
    </row>
    <row r="57" spans="1:24" ht="21.75" thickBot="1">
      <c r="A57" s="2" t="s">
        <v>11</v>
      </c>
      <c r="B57" s="3"/>
      <c r="C57" s="5"/>
      <c r="D57" s="6" t="s">
        <v>11</v>
      </c>
      <c r="E57" s="137"/>
      <c r="F57" s="7"/>
      <c r="G57" s="8"/>
      <c r="H57" s="134"/>
      <c r="I57" s="213"/>
      <c r="J57" s="245"/>
      <c r="K57" s="114"/>
      <c r="L57" s="153">
        <f>SUM(K57:K59)</f>
        <v>0</v>
      </c>
      <c r="M57" s="95" t="str">
        <f>IF(K57="","",RANK(L57,$L$9:$L$65,0))</f>
        <v/>
      </c>
      <c r="N57" s="114"/>
      <c r="O57" s="153">
        <f>SUM(N57:N59)</f>
        <v>0</v>
      </c>
      <c r="P57" s="95" t="str">
        <f>IF(N57="","",RANK(O57,$O$9:$O$65,0))</f>
        <v/>
      </c>
      <c r="Q57" s="287"/>
      <c r="R57" s="153">
        <f>SUM(Q57:Q59)</f>
        <v>0</v>
      </c>
      <c r="S57" s="175" t="str">
        <f t="shared" si="0"/>
        <v/>
      </c>
      <c r="T57" s="260"/>
      <c r="U57" s="95">
        <f>SUM(S57)*2</f>
        <v>0</v>
      </c>
      <c r="V57" s="150"/>
      <c r="W57" s="124" t="str">
        <f>IF(M57="","",SUM(M57,P57,U57))</f>
        <v/>
      </c>
      <c r="X57" s="4" t="str">
        <f>IF(W57="","",RANK(W57,$W$9:$W$65,1))</f>
        <v/>
      </c>
    </row>
    <row r="58" spans="1:24" ht="21.75" thickBot="1">
      <c r="A58" s="2" t="s">
        <v>10</v>
      </c>
      <c r="B58" s="3"/>
      <c r="C58" s="5"/>
      <c r="D58" s="6" t="s">
        <v>11</v>
      </c>
      <c r="E58" s="137"/>
      <c r="F58" s="7"/>
      <c r="G58" s="8"/>
      <c r="H58" s="134"/>
      <c r="I58" s="214"/>
      <c r="J58" s="246"/>
      <c r="K58" s="114"/>
      <c r="L58" s="252"/>
      <c r="M58" s="230"/>
      <c r="N58" s="114"/>
      <c r="O58" s="252"/>
      <c r="P58" s="230"/>
      <c r="Q58" s="288"/>
      <c r="R58" s="252"/>
      <c r="S58" s="172" t="str">
        <f t="shared" si="0"/>
        <v/>
      </c>
      <c r="T58" s="261"/>
      <c r="U58" s="126"/>
      <c r="V58" s="150"/>
      <c r="W58" s="283"/>
      <c r="X58" s="143"/>
    </row>
    <row r="59" spans="1:24" ht="21.75" thickBot="1">
      <c r="A59" s="2" t="s">
        <v>10</v>
      </c>
      <c r="B59" s="3"/>
      <c r="C59" s="5"/>
      <c r="D59" s="68" t="s">
        <v>11</v>
      </c>
      <c r="E59" s="141"/>
      <c r="F59" s="7"/>
      <c r="G59" s="8"/>
      <c r="H59" s="134"/>
      <c r="I59" s="215"/>
      <c r="J59" s="247"/>
      <c r="K59" s="114"/>
      <c r="L59" s="253"/>
      <c r="M59" s="231"/>
      <c r="N59" s="114"/>
      <c r="O59" s="253"/>
      <c r="P59" s="231"/>
      <c r="Q59" s="289"/>
      <c r="R59" s="253"/>
      <c r="S59" s="172" t="str">
        <f t="shared" si="0"/>
        <v/>
      </c>
      <c r="T59" s="262"/>
      <c r="U59" s="127"/>
      <c r="V59" s="150"/>
      <c r="W59" s="284"/>
      <c r="X59" s="144"/>
    </row>
    <row r="60" spans="1:24" ht="24.75" thickTop="1" thickBot="1">
      <c r="A60" s="57"/>
      <c r="B60" s="58"/>
      <c r="C60" s="60"/>
      <c r="D60" s="63"/>
      <c r="E60" s="138"/>
      <c r="F60" s="61"/>
      <c r="G60" s="62"/>
      <c r="H60" s="135"/>
      <c r="I60" s="135"/>
      <c r="J60" s="133"/>
      <c r="K60" s="113"/>
      <c r="L60" s="152"/>
      <c r="M60" s="120"/>
      <c r="N60" s="113"/>
      <c r="O60" s="152"/>
      <c r="P60" s="120"/>
      <c r="Q60" s="113"/>
      <c r="R60" s="152"/>
      <c r="S60" s="120" t="str">
        <f t="shared" si="0"/>
        <v/>
      </c>
      <c r="T60" s="113"/>
      <c r="U60" s="72"/>
      <c r="V60" s="150"/>
      <c r="W60" s="125"/>
      <c r="X60" s="158"/>
    </row>
    <row r="61" spans="1:24" ht="21.75" thickBot="1">
      <c r="A61" s="2" t="s">
        <v>11</v>
      </c>
      <c r="B61" s="92"/>
      <c r="C61" s="93"/>
      <c r="D61" s="6" t="s">
        <v>11</v>
      </c>
      <c r="E61" s="140"/>
      <c r="F61" s="94" t="s">
        <v>12</v>
      </c>
      <c r="G61" s="16" t="s">
        <v>12</v>
      </c>
      <c r="H61" s="134"/>
      <c r="I61" s="213"/>
      <c r="J61" s="249"/>
      <c r="K61" s="121"/>
      <c r="L61" s="156">
        <f>SUM(K61:K63)</f>
        <v>0</v>
      </c>
      <c r="M61" s="95" t="str">
        <f>IF(K61="","",RANK(L61,$L$9:$L$65,0))</f>
        <v/>
      </c>
      <c r="N61" s="121"/>
      <c r="O61" s="156">
        <f>SUM(N61:N63)</f>
        <v>0</v>
      </c>
      <c r="P61" s="95" t="str">
        <f>IF(N61="","",RANK(O61,$O$9:$O$65,0))</f>
        <v/>
      </c>
      <c r="Q61" s="274"/>
      <c r="R61" s="156">
        <f>SUM(Q61:Q63)</f>
        <v>0</v>
      </c>
      <c r="S61" s="175" t="str">
        <f t="shared" si="0"/>
        <v/>
      </c>
      <c r="T61" s="260"/>
      <c r="U61" s="95">
        <f>SUM(S61)*2</f>
        <v>0</v>
      </c>
      <c r="V61" s="150"/>
      <c r="W61" s="124" t="str">
        <f>IF(M61="","",SUM(M61,P61,U61))</f>
        <v/>
      </c>
      <c r="X61" s="4" t="str">
        <f>IF(W61="","",RANK(W61,$W$9:$W$65,1))</f>
        <v/>
      </c>
    </row>
    <row r="62" spans="1:24" ht="21.75" thickBot="1">
      <c r="A62" s="2" t="s">
        <v>10</v>
      </c>
      <c r="B62" s="3"/>
      <c r="C62" s="5"/>
      <c r="D62" s="6" t="s">
        <v>11</v>
      </c>
      <c r="E62" s="136"/>
      <c r="F62" s="41" t="s">
        <v>12</v>
      </c>
      <c r="G62" s="42" t="s">
        <v>12</v>
      </c>
      <c r="H62" s="134"/>
      <c r="I62" s="214"/>
      <c r="J62" s="250"/>
      <c r="K62" s="116"/>
      <c r="L62" s="154"/>
      <c r="M62" s="230"/>
      <c r="N62" s="116"/>
      <c r="O62" s="154"/>
      <c r="P62" s="230"/>
      <c r="Q62" s="275"/>
      <c r="R62" s="154"/>
      <c r="S62" s="172" t="str">
        <f t="shared" si="0"/>
        <v/>
      </c>
      <c r="T62" s="261"/>
      <c r="U62" s="126"/>
      <c r="V62" s="150"/>
      <c r="W62" s="283"/>
      <c r="X62" s="143"/>
    </row>
    <row r="63" spans="1:24" ht="21.75" thickBot="1">
      <c r="A63" s="2" t="s">
        <v>10</v>
      </c>
      <c r="B63" s="3"/>
      <c r="C63" s="5"/>
      <c r="D63" s="68" t="s">
        <v>11</v>
      </c>
      <c r="E63" s="141"/>
      <c r="F63" s="7" t="s">
        <v>12</v>
      </c>
      <c r="G63" s="8" t="s">
        <v>12</v>
      </c>
      <c r="H63" s="134"/>
      <c r="I63" s="215"/>
      <c r="J63" s="251"/>
      <c r="K63" s="116"/>
      <c r="L63" s="155"/>
      <c r="M63" s="231"/>
      <c r="N63" s="116"/>
      <c r="O63" s="155"/>
      <c r="P63" s="231"/>
      <c r="Q63" s="276"/>
      <c r="R63" s="155"/>
      <c r="S63" s="172" t="str">
        <f t="shared" si="0"/>
        <v/>
      </c>
      <c r="T63" s="262"/>
      <c r="U63" s="127"/>
      <c r="V63" s="150"/>
      <c r="W63" s="284"/>
      <c r="X63" s="144"/>
    </row>
    <row r="64" spans="1:24" ht="24.75" thickTop="1" thickBot="1">
      <c r="A64" s="57"/>
      <c r="B64" s="58"/>
      <c r="C64" s="60"/>
      <c r="D64" s="63"/>
      <c r="E64" s="138"/>
      <c r="F64" s="61"/>
      <c r="G64" s="62"/>
      <c r="H64" s="135"/>
      <c r="I64" s="135"/>
      <c r="J64" s="133"/>
      <c r="K64" s="113"/>
      <c r="L64" s="152"/>
      <c r="M64" s="120"/>
      <c r="N64" s="113"/>
      <c r="O64" s="152"/>
      <c r="P64" s="120"/>
      <c r="Q64" s="113"/>
      <c r="R64" s="152"/>
      <c r="S64" s="120" t="str">
        <f t="shared" si="0"/>
        <v/>
      </c>
      <c r="T64" s="113"/>
      <c r="U64" s="72"/>
      <c r="V64" s="150"/>
      <c r="W64" s="125"/>
      <c r="X64" s="158"/>
    </row>
    <row r="65" spans="1:24" ht="21.75" thickBot="1">
      <c r="A65" s="2" t="s">
        <v>11</v>
      </c>
      <c r="B65" s="3"/>
      <c r="C65" s="5"/>
      <c r="D65" s="6" t="s">
        <v>11</v>
      </c>
      <c r="E65" s="137"/>
      <c r="F65" s="7"/>
      <c r="G65" s="8"/>
      <c r="H65" s="134"/>
      <c r="I65" s="213"/>
      <c r="J65" s="245"/>
      <c r="K65" s="114"/>
      <c r="L65" s="153">
        <f>SUM(K65:K67)</f>
        <v>0</v>
      </c>
      <c r="M65" s="95" t="str">
        <f>IF(K65="","",RANK(L65,$L$9:$L$65,0))</f>
        <v/>
      </c>
      <c r="N65" s="114"/>
      <c r="O65" s="153">
        <f>SUM(N65:N67)</f>
        <v>0</v>
      </c>
      <c r="P65" s="95" t="str">
        <f>IF(N65="","",RANK(O65,$O$9:$O$65,0))</f>
        <v/>
      </c>
      <c r="Q65" s="287"/>
      <c r="R65" s="153">
        <f>SUM(Q65:Q67)</f>
        <v>0</v>
      </c>
      <c r="S65" s="175" t="str">
        <f t="shared" si="0"/>
        <v/>
      </c>
      <c r="T65" s="260"/>
      <c r="U65" s="95">
        <f>SUM(S65)*2</f>
        <v>0</v>
      </c>
      <c r="V65" s="150"/>
      <c r="W65" s="124" t="str">
        <f>IF(M65="","",SUM(M65,P65,U65))</f>
        <v/>
      </c>
      <c r="X65" s="4" t="str">
        <f>IF(W65="","",RANK(W65,$W$9:$W$65,1))</f>
        <v/>
      </c>
    </row>
    <row r="66" spans="1:24" ht="21.75" thickBot="1">
      <c r="A66" s="2" t="s">
        <v>10</v>
      </c>
      <c r="B66" s="3"/>
      <c r="C66" s="5"/>
      <c r="D66" s="6" t="s">
        <v>11</v>
      </c>
      <c r="E66" s="137"/>
      <c r="F66" s="7"/>
      <c r="G66" s="8"/>
      <c r="H66" s="134"/>
      <c r="I66" s="214"/>
      <c r="J66" s="246"/>
      <c r="K66" s="114"/>
      <c r="L66" s="252"/>
      <c r="M66" s="230"/>
      <c r="N66" s="114"/>
      <c r="O66" s="252"/>
      <c r="P66" s="230"/>
      <c r="Q66" s="288"/>
      <c r="R66" s="252"/>
      <c r="S66" s="172" t="str">
        <f t="shared" si="0"/>
        <v/>
      </c>
      <c r="T66" s="261"/>
      <c r="U66" s="126"/>
      <c r="V66" s="150"/>
      <c r="W66" s="282"/>
      <c r="X66" s="277"/>
    </row>
    <row r="67" spans="1:24" ht="21.75" thickBot="1">
      <c r="A67" s="2" t="s">
        <v>10</v>
      </c>
      <c r="B67" s="3"/>
      <c r="C67" s="5"/>
      <c r="D67" s="68" t="s">
        <v>11</v>
      </c>
      <c r="E67" s="141"/>
      <c r="F67" s="7"/>
      <c r="G67" s="8"/>
      <c r="H67" s="134"/>
      <c r="I67" s="215"/>
      <c r="J67" s="247"/>
      <c r="K67" s="114"/>
      <c r="L67" s="253"/>
      <c r="M67" s="254"/>
      <c r="N67" s="114"/>
      <c r="O67" s="253"/>
      <c r="P67" s="254"/>
      <c r="Q67" s="289"/>
      <c r="R67" s="253"/>
      <c r="S67" s="172" t="str">
        <f t="shared" si="0"/>
        <v/>
      </c>
      <c r="T67" s="262"/>
      <c r="U67" s="127"/>
      <c r="V67" s="150"/>
      <c r="W67" s="282"/>
      <c r="X67" s="278"/>
    </row>
    <row r="68" spans="1:24" ht="24" thickTop="1">
      <c r="A68" s="57"/>
      <c r="B68" s="58"/>
      <c r="C68" s="60"/>
      <c r="D68" s="63"/>
      <c r="E68" s="138"/>
      <c r="F68" s="61"/>
      <c r="G68" s="62"/>
      <c r="H68" s="135"/>
      <c r="I68" s="135"/>
      <c r="J68" s="133"/>
      <c r="K68" s="113"/>
      <c r="L68" s="152"/>
      <c r="M68" s="152"/>
      <c r="N68" s="113"/>
      <c r="O68" s="152"/>
      <c r="P68" s="152"/>
      <c r="Q68" s="113"/>
      <c r="R68" s="152"/>
      <c r="S68" s="152"/>
      <c r="T68" s="113"/>
      <c r="U68" s="72"/>
      <c r="V68" s="150"/>
      <c r="W68" s="159"/>
      <c r="X68" s="158"/>
    </row>
    <row r="69" spans="1:24" ht="15.75">
      <c r="A69" s="17"/>
      <c r="B69" s="17"/>
      <c r="C69" s="19"/>
      <c r="D69" s="23"/>
      <c r="E69" s="23"/>
      <c r="F69" s="18"/>
      <c r="G69" s="20"/>
      <c r="H69" s="21"/>
      <c r="I69" s="21"/>
      <c r="J69" s="28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24"/>
    </row>
    <row r="70" spans="1:24" ht="15.75">
      <c r="A70" s="17"/>
      <c r="B70" s="17"/>
      <c r="C70" s="19"/>
      <c r="D70" s="23"/>
      <c r="E70" s="23"/>
      <c r="F70" s="18"/>
      <c r="G70" s="20"/>
      <c r="H70" s="21"/>
      <c r="I70" s="21"/>
      <c r="J70" s="28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24"/>
    </row>
    <row r="71" spans="1:24" ht="15.75">
      <c r="A71" s="17"/>
      <c r="B71" s="17"/>
      <c r="C71" s="19"/>
      <c r="D71" s="23"/>
      <c r="E71" s="23"/>
      <c r="F71" s="18"/>
      <c r="G71" s="20"/>
      <c r="H71" s="21"/>
      <c r="I71" s="21"/>
      <c r="J71" s="28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24"/>
    </row>
  </sheetData>
  <sheetProtection password="CA8B" sheet="1" objects="1" scenarios="1"/>
  <mergeCells count="138">
    <mergeCell ref="Q65:Q67"/>
    <mergeCell ref="Q61:Q63"/>
    <mergeCell ref="Q57:Q59"/>
    <mergeCell ref="Q53:Q55"/>
    <mergeCell ref="Q49:Q51"/>
    <mergeCell ref="Q45:Q47"/>
    <mergeCell ref="Q41:Q43"/>
    <mergeCell ref="Q37:Q39"/>
    <mergeCell ref="Q33:Q35"/>
    <mergeCell ref="X66:X67"/>
    <mergeCell ref="X10:X11"/>
    <mergeCell ref="X7:X8"/>
    <mergeCell ref="W66:W67"/>
    <mergeCell ref="W62:W63"/>
    <mergeCell ref="W58:W59"/>
    <mergeCell ref="W54:W55"/>
    <mergeCell ref="W50:W51"/>
    <mergeCell ref="W46:W47"/>
    <mergeCell ref="W42:W43"/>
    <mergeCell ref="W38:W39"/>
    <mergeCell ref="W34:W35"/>
    <mergeCell ref="W30:W31"/>
    <mergeCell ref="W26:W27"/>
    <mergeCell ref="W22:W23"/>
    <mergeCell ref="W18:W19"/>
    <mergeCell ref="W10:W11"/>
    <mergeCell ref="W7:W8"/>
    <mergeCell ref="P50:P51"/>
    <mergeCell ref="P54:P55"/>
    <mergeCell ref="T41:T43"/>
    <mergeCell ref="T45:T47"/>
    <mergeCell ref="T49:T51"/>
    <mergeCell ref="T53:T55"/>
    <mergeCell ref="T57:T59"/>
    <mergeCell ref="P42:P43"/>
    <mergeCell ref="R58:R59"/>
    <mergeCell ref="R50:R51"/>
    <mergeCell ref="P46:P47"/>
    <mergeCell ref="T5:U5"/>
    <mergeCell ref="T6:U7"/>
    <mergeCell ref="O66:O67"/>
    <mergeCell ref="P66:P67"/>
    <mergeCell ref="T9:T11"/>
    <mergeCell ref="T13:T15"/>
    <mergeCell ref="T17:T19"/>
    <mergeCell ref="T21:T23"/>
    <mergeCell ref="T25:T27"/>
    <mergeCell ref="T29:T31"/>
    <mergeCell ref="T33:T35"/>
    <mergeCell ref="T37:T39"/>
    <mergeCell ref="T61:T63"/>
    <mergeCell ref="Q5:S5"/>
    <mergeCell ref="Q6:S7"/>
    <mergeCell ref="R10:R11"/>
    <mergeCell ref="Q9:Q11"/>
    <mergeCell ref="T65:T67"/>
    <mergeCell ref="R66:R67"/>
    <mergeCell ref="Q13:Q15"/>
    <mergeCell ref="Q21:Q23"/>
    <mergeCell ref="Q17:Q19"/>
    <mergeCell ref="Q29:Q31"/>
    <mergeCell ref="Q25:Q27"/>
    <mergeCell ref="P38:P39"/>
    <mergeCell ref="J65:J67"/>
    <mergeCell ref="J57:J59"/>
    <mergeCell ref="J61:J63"/>
    <mergeCell ref="J41:J43"/>
    <mergeCell ref="J45:J47"/>
    <mergeCell ref="M46:M47"/>
    <mergeCell ref="M42:M43"/>
    <mergeCell ref="M50:M51"/>
    <mergeCell ref="L50:L51"/>
    <mergeCell ref="J49:J51"/>
    <mergeCell ref="J53:J55"/>
    <mergeCell ref="J37:J39"/>
    <mergeCell ref="M38:M39"/>
    <mergeCell ref="M58:M59"/>
    <mergeCell ref="M54:M55"/>
    <mergeCell ref="O58:O59"/>
    <mergeCell ref="P58:P59"/>
    <mergeCell ref="P62:P63"/>
    <mergeCell ref="M62:M63"/>
    <mergeCell ref="M66:M67"/>
    <mergeCell ref="O50:O51"/>
    <mergeCell ref="L66:L67"/>
    <mergeCell ref="L58:L59"/>
    <mergeCell ref="J25:J27"/>
    <mergeCell ref="M26:M27"/>
    <mergeCell ref="P26:P27"/>
    <mergeCell ref="J33:J35"/>
    <mergeCell ref="J29:J31"/>
    <mergeCell ref="M30:M31"/>
    <mergeCell ref="M34:M35"/>
    <mergeCell ref="P30:P31"/>
    <mergeCell ref="P34:P35"/>
    <mergeCell ref="J13:J15"/>
    <mergeCell ref="M14:M15"/>
    <mergeCell ref="P14:P15"/>
    <mergeCell ref="J17:J19"/>
    <mergeCell ref="M18:M19"/>
    <mergeCell ref="P18:P19"/>
    <mergeCell ref="J21:J23"/>
    <mergeCell ref="M22:M23"/>
    <mergeCell ref="P22:P23"/>
    <mergeCell ref="A5:A8"/>
    <mergeCell ref="B5:B8"/>
    <mergeCell ref="C5:C8"/>
    <mergeCell ref="F5:F8"/>
    <mergeCell ref="G5:G8"/>
    <mergeCell ref="J9:J11"/>
    <mergeCell ref="L10:L11"/>
    <mergeCell ref="M10:M11"/>
    <mergeCell ref="O10:O11"/>
    <mergeCell ref="N5:P5"/>
    <mergeCell ref="N6:P7"/>
    <mergeCell ref="J5:J8"/>
    <mergeCell ref="K5:M5"/>
    <mergeCell ref="K6:M7"/>
    <mergeCell ref="P10:P11"/>
    <mergeCell ref="D5:D8"/>
    <mergeCell ref="I57:I59"/>
    <mergeCell ref="I61:I63"/>
    <mergeCell ref="I65:I67"/>
    <mergeCell ref="E5:E8"/>
    <mergeCell ref="I37:I39"/>
    <mergeCell ref="I41:I43"/>
    <mergeCell ref="I45:I47"/>
    <mergeCell ref="I49:I51"/>
    <mergeCell ref="I53:I55"/>
    <mergeCell ref="I17:I19"/>
    <mergeCell ref="I21:I23"/>
    <mergeCell ref="I25:I27"/>
    <mergeCell ref="I29:I31"/>
    <mergeCell ref="I33:I35"/>
    <mergeCell ref="I5:I8"/>
    <mergeCell ref="I9:I11"/>
    <mergeCell ref="I13:I15"/>
    <mergeCell ref="H5:H8"/>
  </mergeCells>
  <conditionalFormatting sqref="A19 A26:A27 A21:A23">
    <cfRule type="cellIs" dxfId="640" priority="212" stopIfTrue="1" operator="equal">
      <formula>"H"</formula>
    </cfRule>
    <cfRule type="cellIs" dxfId="639" priority="213" stopIfTrue="1" operator="equal">
      <formula>"F"</formula>
    </cfRule>
  </conditionalFormatting>
  <conditionalFormatting sqref="U69:U71 K12:L12 K16:L16 K20:L20 K24:L24 K32:L32 K36:L36 K28:L28 K40:L40 K44:L44 K48:L48 K52:L52 K56:L56 K60:L60 K64:L64 K68:M68 G2:U2">
    <cfRule type="cellIs" dxfId="638" priority="211" stopIfTrue="1" operator="lessThan">
      <formula>0</formula>
    </cfRule>
  </conditionalFormatting>
  <conditionalFormatting sqref="A69:A71">
    <cfRule type="cellIs" dxfId="637" priority="208" stopIfTrue="1" operator="equal">
      <formula>"H"</formula>
    </cfRule>
    <cfRule type="cellIs" dxfId="636" priority="209" stopIfTrue="1" operator="equal">
      <formula>"F"</formula>
    </cfRule>
  </conditionalFormatting>
  <conditionalFormatting sqref="C9 C26:C27 C11:C15 C21:C23 C17 C19">
    <cfRule type="cellIs" dxfId="635" priority="206" stopIfTrue="1" operator="between">
      <formula>1</formula>
      <formula>99999999</formula>
    </cfRule>
  </conditionalFormatting>
  <conditionalFormatting sqref="A9 A11 A13:A15 A17:A18">
    <cfRule type="cellIs" dxfId="634" priority="204" stopIfTrue="1" operator="equal">
      <formula>"H"</formula>
    </cfRule>
    <cfRule type="cellIs" dxfId="633" priority="205" stopIfTrue="1" operator="equal">
      <formula>"F"</formula>
    </cfRule>
  </conditionalFormatting>
  <conditionalFormatting sqref="A5">
    <cfRule type="cellIs" dxfId="632" priority="199" stopIfTrue="1" operator="equal">
      <formula>"H"</formula>
    </cfRule>
    <cfRule type="cellIs" dxfId="631" priority="200" stopIfTrue="1" operator="equal">
      <formula>"F"</formula>
    </cfRule>
  </conditionalFormatting>
  <conditionalFormatting sqref="H1:I1">
    <cfRule type="cellIs" dxfId="630" priority="197" operator="between">
      <formula>2004</formula>
      <formula>2005</formula>
    </cfRule>
  </conditionalFormatting>
  <conditionalFormatting sqref="T12">
    <cfRule type="cellIs" dxfId="629" priority="196" stopIfTrue="1" operator="lessThan">
      <formula>0</formula>
    </cfRule>
  </conditionalFormatting>
  <conditionalFormatting sqref="C16">
    <cfRule type="cellIs" dxfId="628" priority="195" stopIfTrue="1" operator="between">
      <formula>1</formula>
      <formula>99999999</formula>
    </cfRule>
  </conditionalFormatting>
  <conditionalFormatting sqref="T16">
    <cfRule type="cellIs" dxfId="627" priority="193" stopIfTrue="1" operator="lessThan">
      <formula>0</formula>
    </cfRule>
  </conditionalFormatting>
  <conditionalFormatting sqref="C20">
    <cfRule type="cellIs" dxfId="626" priority="192" stopIfTrue="1" operator="between">
      <formula>1</formula>
      <formula>99999999</formula>
    </cfRule>
  </conditionalFormatting>
  <conditionalFormatting sqref="T20">
    <cfRule type="cellIs" dxfId="625" priority="190" stopIfTrue="1" operator="lessThan">
      <formula>0</formula>
    </cfRule>
  </conditionalFormatting>
  <conditionalFormatting sqref="C24">
    <cfRule type="cellIs" dxfId="624" priority="189" stopIfTrue="1" operator="between">
      <formula>1</formula>
      <formula>99999999</formula>
    </cfRule>
  </conditionalFormatting>
  <conditionalFormatting sqref="T24">
    <cfRule type="cellIs" dxfId="623" priority="187" stopIfTrue="1" operator="lessThan">
      <formula>0</formula>
    </cfRule>
  </conditionalFormatting>
  <conditionalFormatting sqref="A25">
    <cfRule type="cellIs" dxfId="622" priority="185" stopIfTrue="1" operator="equal">
      <formula>"H"</formula>
    </cfRule>
    <cfRule type="cellIs" dxfId="621" priority="186" stopIfTrue="1" operator="equal">
      <formula>"F"</formula>
    </cfRule>
  </conditionalFormatting>
  <conditionalFormatting sqref="C25">
    <cfRule type="cellIs" dxfId="620" priority="183" stopIfTrue="1" operator="between">
      <formula>1</formula>
      <formula>99999999</formula>
    </cfRule>
  </conditionalFormatting>
  <conditionalFormatting sqref="C10">
    <cfRule type="cellIs" dxfId="619" priority="181" stopIfTrue="1" operator="between">
      <formula>1</formula>
      <formula>99999999</formula>
    </cfRule>
  </conditionalFormatting>
  <conditionalFormatting sqref="A10">
    <cfRule type="cellIs" dxfId="618" priority="179" stopIfTrue="1" operator="equal">
      <formula>"H"</formula>
    </cfRule>
    <cfRule type="cellIs" dxfId="617" priority="180" stopIfTrue="1" operator="equal">
      <formula>"F"</formula>
    </cfRule>
  </conditionalFormatting>
  <conditionalFormatting sqref="C29 C31:C35">
    <cfRule type="cellIs" dxfId="616" priority="177" stopIfTrue="1" operator="between">
      <formula>1</formula>
      <formula>99999999</formula>
    </cfRule>
  </conditionalFormatting>
  <conditionalFormatting sqref="A29 A31 A33:A35">
    <cfRule type="cellIs" dxfId="615" priority="175" stopIfTrue="1" operator="equal">
      <formula>"H"</formula>
    </cfRule>
    <cfRule type="cellIs" dxfId="614" priority="176" stopIfTrue="1" operator="equal">
      <formula>"F"</formula>
    </cfRule>
  </conditionalFormatting>
  <conditionalFormatting sqref="T32">
    <cfRule type="cellIs" dxfId="613" priority="173" stopIfTrue="1" operator="lessThan">
      <formula>0</formula>
    </cfRule>
  </conditionalFormatting>
  <conditionalFormatting sqref="C36">
    <cfRule type="cellIs" dxfId="612" priority="172" stopIfTrue="1" operator="between">
      <formula>1</formula>
      <formula>99999999</formula>
    </cfRule>
  </conditionalFormatting>
  <conditionalFormatting sqref="T36">
    <cfRule type="cellIs" dxfId="611" priority="170" stopIfTrue="1" operator="lessThan">
      <formula>0</formula>
    </cfRule>
  </conditionalFormatting>
  <conditionalFormatting sqref="C30">
    <cfRule type="cellIs" dxfId="610" priority="168" stopIfTrue="1" operator="between">
      <formula>1</formula>
      <formula>99999999</formula>
    </cfRule>
  </conditionalFormatting>
  <conditionalFormatting sqref="A30">
    <cfRule type="cellIs" dxfId="609" priority="166" stopIfTrue="1" operator="equal">
      <formula>"H"</formula>
    </cfRule>
    <cfRule type="cellIs" dxfId="608" priority="167" stopIfTrue="1" operator="equal">
      <formula>"F"</formula>
    </cfRule>
  </conditionalFormatting>
  <conditionalFormatting sqref="C28">
    <cfRule type="cellIs" dxfId="607" priority="165" stopIfTrue="1" operator="between">
      <formula>1</formula>
      <formula>99999999</formula>
    </cfRule>
  </conditionalFormatting>
  <conditionalFormatting sqref="T28">
    <cfRule type="cellIs" dxfId="606" priority="163" stopIfTrue="1" operator="lessThan">
      <formula>0</formula>
    </cfRule>
  </conditionalFormatting>
  <conditionalFormatting sqref="C37 C39:C43">
    <cfRule type="cellIs" dxfId="605" priority="155" stopIfTrue="1" operator="between">
      <formula>1</formula>
      <formula>99999999</formula>
    </cfRule>
  </conditionalFormatting>
  <conditionalFormatting sqref="A37 A39 A41:A43">
    <cfRule type="cellIs" dxfId="604" priority="153" stopIfTrue="1" operator="equal">
      <formula>"H"</formula>
    </cfRule>
    <cfRule type="cellIs" dxfId="603" priority="154" stopIfTrue="1" operator="equal">
      <formula>"F"</formula>
    </cfRule>
  </conditionalFormatting>
  <conditionalFormatting sqref="T40">
    <cfRule type="cellIs" dxfId="602" priority="151" stopIfTrue="1" operator="lessThan">
      <formula>0</formula>
    </cfRule>
  </conditionalFormatting>
  <conditionalFormatting sqref="C44">
    <cfRule type="cellIs" dxfId="601" priority="150" stopIfTrue="1" operator="between">
      <formula>1</formula>
      <formula>99999999</formula>
    </cfRule>
  </conditionalFormatting>
  <conditionalFormatting sqref="T44">
    <cfRule type="cellIs" dxfId="600" priority="148" stopIfTrue="1" operator="lessThan">
      <formula>0</formula>
    </cfRule>
  </conditionalFormatting>
  <conditionalFormatting sqref="C38">
    <cfRule type="cellIs" dxfId="599" priority="146" stopIfTrue="1" operator="between">
      <formula>1</formula>
      <formula>99999999</formula>
    </cfRule>
  </conditionalFormatting>
  <conditionalFormatting sqref="A38">
    <cfRule type="cellIs" dxfId="598" priority="144" stopIfTrue="1" operator="equal">
      <formula>"H"</formula>
    </cfRule>
    <cfRule type="cellIs" dxfId="597" priority="145" stopIfTrue="1" operator="equal">
      <formula>"F"</formula>
    </cfRule>
  </conditionalFormatting>
  <conditionalFormatting sqref="C45 C47:C51">
    <cfRule type="cellIs" dxfId="596" priority="140" stopIfTrue="1" operator="between">
      <formula>1</formula>
      <formula>99999999</formula>
    </cfRule>
  </conditionalFormatting>
  <conditionalFormatting sqref="A45 A47 A49:A51">
    <cfRule type="cellIs" dxfId="595" priority="138" stopIfTrue="1" operator="equal">
      <formula>"H"</formula>
    </cfRule>
    <cfRule type="cellIs" dxfId="594" priority="139" stopIfTrue="1" operator="equal">
      <formula>"F"</formula>
    </cfRule>
  </conditionalFormatting>
  <conditionalFormatting sqref="T48">
    <cfRule type="cellIs" dxfId="593" priority="136" stopIfTrue="1" operator="lessThan">
      <formula>0</formula>
    </cfRule>
  </conditionalFormatting>
  <conditionalFormatting sqref="C52">
    <cfRule type="cellIs" dxfId="592" priority="135" stopIfTrue="1" operator="between">
      <formula>1</formula>
      <formula>99999999</formula>
    </cfRule>
  </conditionalFormatting>
  <conditionalFormatting sqref="T52">
    <cfRule type="cellIs" dxfId="591" priority="133" stopIfTrue="1" operator="lessThan">
      <formula>0</formula>
    </cfRule>
  </conditionalFormatting>
  <conditionalFormatting sqref="C46">
    <cfRule type="cellIs" dxfId="590" priority="131" stopIfTrue="1" operator="between">
      <formula>1</formula>
      <formula>99999999</formula>
    </cfRule>
  </conditionalFormatting>
  <conditionalFormatting sqref="A46">
    <cfRule type="cellIs" dxfId="589" priority="129" stopIfTrue="1" operator="equal">
      <formula>"H"</formula>
    </cfRule>
    <cfRule type="cellIs" dxfId="588" priority="130" stopIfTrue="1" operator="equal">
      <formula>"F"</formula>
    </cfRule>
  </conditionalFormatting>
  <conditionalFormatting sqref="C53 C55:C59">
    <cfRule type="cellIs" dxfId="587" priority="125" stopIfTrue="1" operator="between">
      <formula>1</formula>
      <formula>99999999</formula>
    </cfRule>
  </conditionalFormatting>
  <conditionalFormatting sqref="A53 A55 A57:A59">
    <cfRule type="cellIs" dxfId="586" priority="123" stopIfTrue="1" operator="equal">
      <formula>"H"</formula>
    </cfRule>
    <cfRule type="cellIs" dxfId="585" priority="124" stopIfTrue="1" operator="equal">
      <formula>"F"</formula>
    </cfRule>
  </conditionalFormatting>
  <conditionalFormatting sqref="T56">
    <cfRule type="cellIs" dxfId="584" priority="121" stopIfTrue="1" operator="lessThan">
      <formula>0</formula>
    </cfRule>
  </conditionalFormatting>
  <conditionalFormatting sqref="C60">
    <cfRule type="cellIs" dxfId="583" priority="120" stopIfTrue="1" operator="between">
      <formula>1</formula>
      <formula>99999999</formula>
    </cfRule>
  </conditionalFormatting>
  <conditionalFormatting sqref="T60">
    <cfRule type="cellIs" dxfId="582" priority="118" stopIfTrue="1" operator="lessThan">
      <formula>0</formula>
    </cfRule>
  </conditionalFormatting>
  <conditionalFormatting sqref="C54">
    <cfRule type="cellIs" dxfId="581" priority="116" stopIfTrue="1" operator="between">
      <formula>1</formula>
      <formula>99999999</formula>
    </cfRule>
  </conditionalFormatting>
  <conditionalFormatting sqref="A54">
    <cfRule type="cellIs" dxfId="580" priority="114" stopIfTrue="1" operator="equal">
      <formula>"H"</formula>
    </cfRule>
    <cfRule type="cellIs" dxfId="579" priority="115" stopIfTrue="1" operator="equal">
      <formula>"F"</formula>
    </cfRule>
  </conditionalFormatting>
  <conditionalFormatting sqref="C61 C63:C67">
    <cfRule type="cellIs" dxfId="578" priority="110" stopIfTrue="1" operator="between">
      <formula>1</formula>
      <formula>99999999</formula>
    </cfRule>
  </conditionalFormatting>
  <conditionalFormatting sqref="A61 A63 A65:A67">
    <cfRule type="cellIs" dxfId="577" priority="108" stopIfTrue="1" operator="equal">
      <formula>"H"</formula>
    </cfRule>
    <cfRule type="cellIs" dxfId="576" priority="109" stopIfTrue="1" operator="equal">
      <formula>"F"</formula>
    </cfRule>
  </conditionalFormatting>
  <conditionalFormatting sqref="T64">
    <cfRule type="cellIs" dxfId="575" priority="106" stopIfTrue="1" operator="lessThan">
      <formula>0</formula>
    </cfRule>
  </conditionalFormatting>
  <conditionalFormatting sqref="C68">
    <cfRule type="cellIs" dxfId="574" priority="105" stopIfTrue="1" operator="between">
      <formula>1</formula>
      <formula>99999999</formula>
    </cfRule>
  </conditionalFormatting>
  <conditionalFormatting sqref="T68">
    <cfRule type="cellIs" dxfId="573" priority="103" stopIfTrue="1" operator="lessThan">
      <formula>0</formula>
    </cfRule>
  </conditionalFormatting>
  <conditionalFormatting sqref="C62">
    <cfRule type="cellIs" dxfId="572" priority="101" stopIfTrue="1" operator="between">
      <formula>1</formula>
      <formula>99999999</formula>
    </cfRule>
  </conditionalFormatting>
  <conditionalFormatting sqref="A62">
    <cfRule type="cellIs" dxfId="571" priority="99" stopIfTrue="1" operator="equal">
      <formula>"H"</formula>
    </cfRule>
    <cfRule type="cellIs" dxfId="570" priority="100" stopIfTrue="1" operator="equal">
      <formula>"F"</formula>
    </cfRule>
  </conditionalFormatting>
  <conditionalFormatting sqref="N12:O12">
    <cfRule type="cellIs" dxfId="569" priority="76" stopIfTrue="1" operator="lessThan">
      <formula>0</formula>
    </cfRule>
  </conditionalFormatting>
  <conditionalFormatting sqref="N16:O16">
    <cfRule type="cellIs" dxfId="568" priority="75" stopIfTrue="1" operator="lessThan">
      <formula>0</formula>
    </cfRule>
  </conditionalFormatting>
  <conditionalFormatting sqref="N20:O20">
    <cfRule type="cellIs" dxfId="567" priority="74" stopIfTrue="1" operator="lessThan">
      <formula>0</formula>
    </cfRule>
  </conditionalFormatting>
  <conditionalFormatting sqref="N24:O24">
    <cfRule type="cellIs" dxfId="566" priority="73" stopIfTrue="1" operator="lessThan">
      <formula>0</formula>
    </cfRule>
  </conditionalFormatting>
  <conditionalFormatting sqref="N32:O32">
    <cfRule type="cellIs" dxfId="565" priority="72" stopIfTrue="1" operator="lessThan">
      <formula>0</formula>
    </cfRule>
  </conditionalFormatting>
  <conditionalFormatting sqref="N36:O36">
    <cfRule type="cellIs" dxfId="564" priority="71" stopIfTrue="1" operator="lessThan">
      <formula>0</formula>
    </cfRule>
  </conditionalFormatting>
  <conditionalFormatting sqref="N28:O28">
    <cfRule type="cellIs" dxfId="563" priority="70" stopIfTrue="1" operator="lessThan">
      <formula>0</formula>
    </cfRule>
  </conditionalFormatting>
  <conditionalFormatting sqref="N40:O40">
    <cfRule type="cellIs" dxfId="562" priority="69" stopIfTrue="1" operator="lessThan">
      <formula>0</formula>
    </cfRule>
  </conditionalFormatting>
  <conditionalFormatting sqref="N44:O44">
    <cfRule type="cellIs" dxfId="561" priority="68" stopIfTrue="1" operator="lessThan">
      <formula>0</formula>
    </cfRule>
  </conditionalFormatting>
  <conditionalFormatting sqref="N48:O48">
    <cfRule type="cellIs" dxfId="560" priority="67" stopIfTrue="1" operator="lessThan">
      <formula>0</formula>
    </cfRule>
  </conditionalFormatting>
  <conditionalFormatting sqref="N52:O52">
    <cfRule type="cellIs" dxfId="559" priority="66" stopIfTrue="1" operator="lessThan">
      <formula>0</formula>
    </cfRule>
  </conditionalFormatting>
  <conditionalFormatting sqref="N56:O56">
    <cfRule type="cellIs" dxfId="558" priority="65" stopIfTrue="1" operator="lessThan">
      <formula>0</formula>
    </cfRule>
  </conditionalFormatting>
  <conditionalFormatting sqref="N60:O60">
    <cfRule type="cellIs" dxfId="557" priority="64" stopIfTrue="1" operator="lessThan">
      <formula>0</formula>
    </cfRule>
  </conditionalFormatting>
  <conditionalFormatting sqref="N64:O64">
    <cfRule type="cellIs" dxfId="556" priority="63" stopIfTrue="1" operator="lessThan">
      <formula>0</formula>
    </cfRule>
  </conditionalFormatting>
  <conditionalFormatting sqref="N68:P68">
    <cfRule type="cellIs" dxfId="555" priority="62" stopIfTrue="1" operator="lessThan">
      <formula>0</formula>
    </cfRule>
  </conditionalFormatting>
  <conditionalFormatting sqref="D2:E2">
    <cfRule type="cellIs" dxfId="554" priority="61" stopIfTrue="1" operator="lessThan">
      <formula>0</formula>
    </cfRule>
  </conditionalFormatting>
  <conditionalFormatting sqref="D21:D23 D11:E11 D9 D17 D13:D15 D19 D26:D27">
    <cfRule type="cellIs" dxfId="553" priority="60" stopIfTrue="1" operator="notEqual">
      <formula>"F"</formula>
    </cfRule>
  </conditionalFormatting>
  <conditionalFormatting sqref="D12:E12">
    <cfRule type="cellIs" dxfId="552" priority="59" stopIfTrue="1" operator="lessThan">
      <formula>0</formula>
    </cfRule>
  </conditionalFormatting>
  <conditionalFormatting sqref="D16:E16">
    <cfRule type="cellIs" dxfId="551" priority="58" stopIfTrue="1" operator="lessThan">
      <formula>0</formula>
    </cfRule>
  </conditionalFormatting>
  <conditionalFormatting sqref="D20:E20">
    <cfRule type="cellIs" dxfId="550" priority="57" stopIfTrue="1" operator="lessThan">
      <formula>0</formula>
    </cfRule>
  </conditionalFormatting>
  <conditionalFormatting sqref="D24:E24">
    <cfRule type="cellIs" dxfId="549" priority="56" stopIfTrue="1" operator="lessThan">
      <formula>0</formula>
    </cfRule>
  </conditionalFormatting>
  <conditionalFormatting sqref="D25:E25">
    <cfRule type="cellIs" dxfId="548" priority="55" stopIfTrue="1" operator="notEqual">
      <formula>"F"</formula>
    </cfRule>
  </conditionalFormatting>
  <conditionalFormatting sqref="D10:E10">
    <cfRule type="cellIs" dxfId="547" priority="54" stopIfTrue="1" operator="notEqual">
      <formula>"F"</formula>
    </cfRule>
  </conditionalFormatting>
  <conditionalFormatting sqref="D32:E32">
    <cfRule type="cellIs" dxfId="546" priority="53" stopIfTrue="1" operator="lessThan">
      <formula>0</formula>
    </cfRule>
  </conditionalFormatting>
  <conditionalFormatting sqref="D36:E36">
    <cfRule type="cellIs" dxfId="545" priority="52" stopIfTrue="1" operator="lessThan">
      <formula>0</formula>
    </cfRule>
  </conditionalFormatting>
  <conditionalFormatting sqref="D28:E28">
    <cfRule type="cellIs" dxfId="544" priority="51" stopIfTrue="1" operator="lessThan">
      <formula>0</formula>
    </cfRule>
  </conditionalFormatting>
  <conditionalFormatting sqref="D40:E40">
    <cfRule type="cellIs" dxfId="543" priority="50" stopIfTrue="1" operator="lessThan">
      <formula>0</formula>
    </cfRule>
  </conditionalFormatting>
  <conditionalFormatting sqref="D44:E44">
    <cfRule type="cellIs" dxfId="542" priority="49" stopIfTrue="1" operator="lessThan">
      <formula>0</formula>
    </cfRule>
  </conditionalFormatting>
  <conditionalFormatting sqref="D48:E48">
    <cfRule type="cellIs" dxfId="541" priority="48" stopIfTrue="1" operator="lessThan">
      <formula>0</formula>
    </cfRule>
  </conditionalFormatting>
  <conditionalFormatting sqref="D52:E52">
    <cfRule type="cellIs" dxfId="540" priority="47" stopIfTrue="1" operator="lessThan">
      <formula>0</formula>
    </cfRule>
  </conditionalFormatting>
  <conditionalFormatting sqref="D56:E56">
    <cfRule type="cellIs" dxfId="539" priority="46" stopIfTrue="1" operator="lessThan">
      <formula>0</formula>
    </cfRule>
  </conditionalFormatting>
  <conditionalFormatting sqref="D60:E60">
    <cfRule type="cellIs" dxfId="538" priority="45" stopIfTrue="1" operator="lessThan">
      <formula>0</formula>
    </cfRule>
  </conditionalFormatting>
  <conditionalFormatting sqref="D64:E64">
    <cfRule type="cellIs" dxfId="537" priority="44" stopIfTrue="1" operator="lessThan">
      <formula>0</formula>
    </cfRule>
  </conditionalFormatting>
  <conditionalFormatting sqref="D68:E68">
    <cfRule type="cellIs" dxfId="536" priority="43" stopIfTrue="1" operator="lessThan">
      <formula>0</formula>
    </cfRule>
  </conditionalFormatting>
  <conditionalFormatting sqref="D30:E31">
    <cfRule type="cellIs" dxfId="535" priority="42" stopIfTrue="1" operator="notEqual">
      <formula>"F"</formula>
    </cfRule>
  </conditionalFormatting>
  <conditionalFormatting sqref="D29:E29">
    <cfRule type="cellIs" dxfId="534" priority="41" stopIfTrue="1" operator="notEqual">
      <formula>"F"</formula>
    </cfRule>
  </conditionalFormatting>
  <conditionalFormatting sqref="D34:E35">
    <cfRule type="cellIs" dxfId="533" priority="40" stopIfTrue="1" operator="notEqual">
      <formula>"F"</formula>
    </cfRule>
  </conditionalFormatting>
  <conditionalFormatting sqref="D33:E33">
    <cfRule type="cellIs" dxfId="532" priority="39" stopIfTrue="1" operator="notEqual">
      <formula>"F"</formula>
    </cfRule>
  </conditionalFormatting>
  <conditionalFormatting sqref="D39:E39 D38">
    <cfRule type="cellIs" dxfId="531" priority="38" stopIfTrue="1" operator="notEqual">
      <formula>"F"</formula>
    </cfRule>
  </conditionalFormatting>
  <conditionalFormatting sqref="D37">
    <cfRule type="cellIs" dxfId="530" priority="37" stopIfTrue="1" operator="notEqual">
      <formula>"F"</formula>
    </cfRule>
  </conditionalFormatting>
  <conditionalFormatting sqref="D42:E43">
    <cfRule type="cellIs" dxfId="529" priority="36" stopIfTrue="1" operator="notEqual">
      <formula>"F"</formula>
    </cfRule>
  </conditionalFormatting>
  <conditionalFormatting sqref="D41:E41">
    <cfRule type="cellIs" dxfId="528" priority="35" stopIfTrue="1" operator="notEqual">
      <formula>"F"</formula>
    </cfRule>
  </conditionalFormatting>
  <conditionalFormatting sqref="D46:E47">
    <cfRule type="cellIs" dxfId="527" priority="34" stopIfTrue="1" operator="notEqual">
      <formula>"F"</formula>
    </cfRule>
  </conditionalFormatting>
  <conditionalFormatting sqref="D45:E45">
    <cfRule type="cellIs" dxfId="526" priority="33" stopIfTrue="1" operator="notEqual">
      <formula>"F"</formula>
    </cfRule>
  </conditionalFormatting>
  <conditionalFormatting sqref="D50:E51">
    <cfRule type="cellIs" dxfId="525" priority="32" stopIfTrue="1" operator="notEqual">
      <formula>"F"</formula>
    </cfRule>
  </conditionalFormatting>
  <conditionalFormatting sqref="D49:E49">
    <cfRule type="cellIs" dxfId="524" priority="31" stopIfTrue="1" operator="notEqual">
      <formula>"F"</formula>
    </cfRule>
  </conditionalFormatting>
  <conditionalFormatting sqref="D54:E55">
    <cfRule type="cellIs" dxfId="523" priority="30" stopIfTrue="1" operator="notEqual">
      <formula>"F"</formula>
    </cfRule>
  </conditionalFormatting>
  <conditionalFormatting sqref="D53:E53">
    <cfRule type="cellIs" dxfId="522" priority="29" stopIfTrue="1" operator="notEqual">
      <formula>"F"</formula>
    </cfRule>
  </conditionalFormatting>
  <conditionalFormatting sqref="D58:E59">
    <cfRule type="cellIs" dxfId="521" priority="28" stopIfTrue="1" operator="notEqual">
      <formula>"F"</formula>
    </cfRule>
  </conditionalFormatting>
  <conditionalFormatting sqref="D57:E57">
    <cfRule type="cellIs" dxfId="520" priority="27" stopIfTrue="1" operator="notEqual">
      <formula>"F"</formula>
    </cfRule>
  </conditionalFormatting>
  <conditionalFormatting sqref="D62:E63">
    <cfRule type="cellIs" dxfId="519" priority="26" stopIfTrue="1" operator="notEqual">
      <formula>"F"</formula>
    </cfRule>
  </conditionalFormatting>
  <conditionalFormatting sqref="D61:E61">
    <cfRule type="cellIs" dxfId="518" priority="25" stopIfTrue="1" operator="notEqual">
      <formula>"F"</formula>
    </cfRule>
  </conditionalFormatting>
  <conditionalFormatting sqref="D66:E67">
    <cfRule type="cellIs" dxfId="517" priority="24" stopIfTrue="1" operator="notEqual">
      <formula>"F"</formula>
    </cfRule>
  </conditionalFormatting>
  <conditionalFormatting sqref="D65:E65">
    <cfRule type="cellIs" dxfId="516" priority="23" stopIfTrue="1" operator="notEqual">
      <formula>"F"</formula>
    </cfRule>
  </conditionalFormatting>
  <conditionalFormatting sqref="Q12:R12">
    <cfRule type="cellIs" dxfId="515" priority="22" stopIfTrue="1" operator="lessThan">
      <formula>0</formula>
    </cfRule>
  </conditionalFormatting>
  <conditionalFormatting sqref="Q16:R16">
    <cfRule type="cellIs" dxfId="514" priority="21" stopIfTrue="1" operator="lessThan">
      <formula>0</formula>
    </cfRule>
  </conditionalFormatting>
  <conditionalFormatting sqref="Q20:R20">
    <cfRule type="cellIs" dxfId="513" priority="20" stopIfTrue="1" operator="lessThan">
      <formula>0</formula>
    </cfRule>
  </conditionalFormatting>
  <conditionalFormatting sqref="Q24:R24">
    <cfRule type="cellIs" dxfId="512" priority="19" stopIfTrue="1" operator="lessThan">
      <formula>0</formula>
    </cfRule>
  </conditionalFormatting>
  <conditionalFormatting sqref="Q32:R32">
    <cfRule type="cellIs" dxfId="511" priority="18" stopIfTrue="1" operator="lessThan">
      <formula>0</formula>
    </cfRule>
  </conditionalFormatting>
  <conditionalFormatting sqref="Q36:R36">
    <cfRule type="cellIs" dxfId="510" priority="17" stopIfTrue="1" operator="lessThan">
      <formula>0</formula>
    </cfRule>
  </conditionalFormatting>
  <conditionalFormatting sqref="Q28:R28">
    <cfRule type="cellIs" dxfId="509" priority="16" stopIfTrue="1" operator="lessThan">
      <formula>0</formula>
    </cfRule>
  </conditionalFormatting>
  <conditionalFormatting sqref="Q40:R40">
    <cfRule type="cellIs" dxfId="508" priority="15" stopIfTrue="1" operator="lessThan">
      <formula>0</formula>
    </cfRule>
  </conditionalFormatting>
  <conditionalFormatting sqref="Q44:R44">
    <cfRule type="cellIs" dxfId="507" priority="14" stopIfTrue="1" operator="lessThan">
      <formula>0</formula>
    </cfRule>
  </conditionalFormatting>
  <conditionalFormatting sqref="Q48:R48">
    <cfRule type="cellIs" dxfId="506" priority="13" stopIfTrue="1" operator="lessThan">
      <formula>0</formula>
    </cfRule>
  </conditionalFormatting>
  <conditionalFormatting sqref="Q52:R52">
    <cfRule type="cellIs" dxfId="505" priority="12" stopIfTrue="1" operator="lessThan">
      <formula>0</formula>
    </cfRule>
  </conditionalFormatting>
  <conditionalFormatting sqref="Q56:R56">
    <cfRule type="cellIs" dxfId="504" priority="11" stopIfTrue="1" operator="lessThan">
      <formula>0</formula>
    </cfRule>
  </conditionalFormatting>
  <conditionalFormatting sqref="Q60:R60">
    <cfRule type="cellIs" dxfId="503" priority="10" stopIfTrue="1" operator="lessThan">
      <formula>0</formula>
    </cfRule>
  </conditionalFormatting>
  <conditionalFormatting sqref="Q64:R64">
    <cfRule type="cellIs" dxfId="502" priority="9" stopIfTrue="1" operator="lessThan">
      <formula>0</formula>
    </cfRule>
  </conditionalFormatting>
  <conditionalFormatting sqref="Q68:S68">
    <cfRule type="cellIs" dxfId="501" priority="8" stopIfTrue="1" operator="lessThan">
      <formula>0</formula>
    </cfRule>
  </conditionalFormatting>
  <conditionalFormatting sqref="E37:E38">
    <cfRule type="cellIs" dxfId="500" priority="6" stopIfTrue="1" operator="between">
      <formula>1</formula>
      <formula>99999999</formula>
    </cfRule>
  </conditionalFormatting>
  <conditionalFormatting sqref="C18">
    <cfRule type="cellIs" dxfId="499" priority="3" stopIfTrue="1" operator="between">
      <formula>1</formula>
      <formula>99999999</formula>
    </cfRule>
  </conditionalFormatting>
  <conditionalFormatting sqref="D18">
    <cfRule type="cellIs" dxfId="498" priority="2" stopIfTrue="1" operator="notEqual">
      <formula>"F"</formula>
    </cfRule>
  </conditionalFormatting>
  <dataValidations count="1">
    <dataValidation type="list" allowBlank="1" showInputMessage="1" showErrorMessage="1" sqref="A9:A11 A13:A15 A17:A19 A21:A23 A25:A27 A29:A31 A33:A35 A37:A39 A41:A43 A45:A47 A49:A51 A53:A55 A57:A59 A61:A63 A65:A67">
      <formula1>"H,F"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9"/>
  <sheetViews>
    <sheetView topLeftCell="E1" zoomScale="70" zoomScaleNormal="70" workbookViewId="0">
      <selection activeCell="S8" sqref="S8"/>
    </sheetView>
  </sheetViews>
  <sheetFormatPr baseColWidth="10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4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</row>
    <row r="2" spans="1:24" ht="28.5">
      <c r="A2" s="204" t="s">
        <v>52</v>
      </c>
      <c r="B2" s="205"/>
      <c r="C2" s="205"/>
      <c r="D2" s="205"/>
      <c r="E2" s="205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 s="202"/>
      <c r="V2" s="202"/>
      <c r="W2" s="202"/>
    </row>
    <row r="3" spans="1:24">
      <c r="U3" s="86"/>
      <c r="V3" s="90"/>
      <c r="W3" s="46"/>
      <c r="X3" s="46"/>
    </row>
    <row r="4" spans="1:24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4" ht="37.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4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4" ht="23.25">
      <c r="A7" s="98" t="s">
        <v>10</v>
      </c>
      <c r="B7" s="100"/>
      <c r="C7" s="99">
        <f>IF(N7="","",SUM(N7,P7,R7,T7))</f>
        <v>4</v>
      </c>
      <c r="D7" s="4">
        <f t="shared" ref="D7:D41" si="0">IF(C7="","",RANK(C7,$C$7:$C$41,1))</f>
        <v>1</v>
      </c>
      <c r="E7" s="5"/>
      <c r="F7" s="129"/>
      <c r="G7" s="7" t="s">
        <v>71</v>
      </c>
      <c r="H7" s="8" t="s">
        <v>72</v>
      </c>
      <c r="I7" s="34">
        <v>80</v>
      </c>
      <c r="J7" s="9">
        <v>68.5</v>
      </c>
      <c r="K7" s="10" t="s">
        <v>65</v>
      </c>
      <c r="L7" s="6" t="s">
        <v>11</v>
      </c>
      <c r="M7" s="51">
        <v>55</v>
      </c>
      <c r="N7" s="145">
        <f t="shared" ref="N7:N41" si="1">IF(M7="","",RANK(M7,$M$7:$M$41,0))</f>
        <v>1</v>
      </c>
      <c r="O7" s="53">
        <v>10</v>
      </c>
      <c r="P7" s="145">
        <f t="shared" ref="P7:P41" si="2">IF(O7="","",RANK(O7,$O$7:$O$41,0))</f>
        <v>1</v>
      </c>
      <c r="Q7" s="147">
        <v>96</v>
      </c>
      <c r="R7" s="145">
        <f>IF(Q7="","",RANK(Q7,$Q$7:$Q$41,1))</f>
        <v>1</v>
      </c>
      <c r="S7" s="55">
        <v>46</v>
      </c>
      <c r="T7" s="145">
        <f>IF(S7="","",RANK(S7,$S$7:$S$41,0))</f>
        <v>1</v>
      </c>
      <c r="U7" s="88">
        <f>SUM(J7*0.55)</f>
        <v>37.675000000000004</v>
      </c>
      <c r="V7"/>
    </row>
    <row r="8" spans="1:24" ht="23.25">
      <c r="A8" s="98" t="s">
        <v>10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29"/>
      <c r="G8" s="7"/>
      <c r="H8" s="8"/>
      <c r="I8" s="34"/>
      <c r="J8" s="9"/>
      <c r="K8" s="10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>
        <f t="shared" ref="U8:U41" si="6">SUM(J8*0.55)</f>
        <v>0</v>
      </c>
      <c r="V8"/>
    </row>
    <row r="9" spans="1:24" ht="23.25">
      <c r="A9" s="98" t="s">
        <v>10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si="6"/>
        <v>0</v>
      </c>
      <c r="V9"/>
    </row>
    <row r="10" spans="1:24" ht="23.25">
      <c r="A10" s="98" t="s">
        <v>10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24" ht="23.25">
      <c r="A11" s="98" t="s">
        <v>10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24" ht="23.25">
      <c r="A12" s="98" t="s">
        <v>10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24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4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4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4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45" customHeight="1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45" customHeight="1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9">
    <mergeCell ref="U2:W2"/>
    <mergeCell ref="A5:A6"/>
    <mergeCell ref="B5:B6"/>
    <mergeCell ref="C5:C6"/>
    <mergeCell ref="D5:D6"/>
    <mergeCell ref="E5:E6"/>
    <mergeCell ref="F5:F6"/>
    <mergeCell ref="G5:G6"/>
    <mergeCell ref="H5:H6"/>
    <mergeCell ref="R5:R6"/>
    <mergeCell ref="T5:T6"/>
    <mergeCell ref="U5:U6"/>
    <mergeCell ref="I5:I6"/>
    <mergeCell ref="J5:J6"/>
    <mergeCell ref="K5:K6"/>
    <mergeCell ref="L5:L6"/>
    <mergeCell ref="N5:N6"/>
    <mergeCell ref="P5:P6"/>
    <mergeCell ref="A2:E2"/>
  </mergeCells>
  <conditionalFormatting sqref="O42:R42">
    <cfRule type="cellIs" dxfId="497" priority="123" stopIfTrue="1" operator="lessThan">
      <formula>0</formula>
    </cfRule>
  </conditionalFormatting>
  <conditionalFormatting sqref="S42:T42 T46">
    <cfRule type="cellIs" dxfId="496" priority="122" stopIfTrue="1" operator="lessThan">
      <formula>0</formula>
    </cfRule>
  </conditionalFormatting>
  <conditionalFormatting sqref="M42:N42">
    <cfRule type="cellIs" dxfId="495" priority="121" stopIfTrue="1" operator="lessThan">
      <formula>0</formula>
    </cfRule>
  </conditionalFormatting>
  <conditionalFormatting sqref="S27 S40:S41 S30:S32 S35:S36">
    <cfRule type="cellIs" dxfId="494" priority="107" stopIfTrue="1" operator="lessThan">
      <formula>0</formula>
    </cfRule>
  </conditionalFormatting>
  <conditionalFormatting sqref="S14">
    <cfRule type="cellIs" dxfId="493" priority="93" stopIfTrue="1" operator="lessThan">
      <formula>0</formula>
    </cfRule>
  </conditionalFormatting>
  <conditionalFormatting sqref="M18">
    <cfRule type="cellIs" dxfId="492" priority="77" stopIfTrue="1" operator="lessThan">
      <formula>0</formula>
    </cfRule>
  </conditionalFormatting>
  <conditionalFormatting sqref="M24">
    <cfRule type="cellIs" dxfId="491" priority="71" stopIfTrue="1" operator="lessThan">
      <formula>0</formula>
    </cfRule>
  </conditionalFormatting>
  <conditionalFormatting sqref="O24">
    <cfRule type="cellIs" dxfId="490" priority="70" stopIfTrue="1" operator="lessThan">
      <formula>0</formula>
    </cfRule>
  </conditionalFormatting>
  <conditionalFormatting sqref="M23">
    <cfRule type="cellIs" dxfId="489" priority="65" stopIfTrue="1" operator="lessThan">
      <formula>0</formula>
    </cfRule>
  </conditionalFormatting>
  <conditionalFormatting sqref="E23">
    <cfRule type="cellIs" dxfId="488" priority="68" stopIfTrue="1" operator="between">
      <formula>1</formula>
      <formula>99999999</formula>
    </cfRule>
  </conditionalFormatting>
  <conditionalFormatting sqref="A23">
    <cfRule type="cellIs" dxfId="487" priority="66" stopIfTrue="1" operator="equal">
      <formula>"H"</formula>
    </cfRule>
    <cfRule type="cellIs" dxfId="486" priority="67" stopIfTrue="1" operator="equal">
      <formula>"F"</formula>
    </cfRule>
  </conditionalFormatting>
  <conditionalFormatting sqref="O23">
    <cfRule type="cellIs" dxfId="485" priority="64" stopIfTrue="1" operator="lessThan">
      <formula>0</formula>
    </cfRule>
  </conditionalFormatting>
  <conditionalFormatting sqref="S23">
    <cfRule type="cellIs" dxfId="484" priority="63" stopIfTrue="1" operator="lessThan">
      <formula>0</formula>
    </cfRule>
  </conditionalFormatting>
  <conditionalFormatting sqref="O28">
    <cfRule type="cellIs" dxfId="483" priority="58" stopIfTrue="1" operator="lessThan">
      <formula>0</formula>
    </cfRule>
  </conditionalFormatting>
  <conditionalFormatting sqref="S28">
    <cfRule type="cellIs" dxfId="482" priority="57" stopIfTrue="1" operator="lessThan">
      <formula>0</formula>
    </cfRule>
  </conditionalFormatting>
  <conditionalFormatting sqref="S34">
    <cfRule type="cellIs" dxfId="481" priority="51" stopIfTrue="1" operator="lessThan">
      <formula>0</formula>
    </cfRule>
  </conditionalFormatting>
  <conditionalFormatting sqref="M38">
    <cfRule type="cellIs" dxfId="480" priority="35" stopIfTrue="1" operator="lessThan">
      <formula>0</formula>
    </cfRule>
  </conditionalFormatting>
  <conditionalFormatting sqref="O38">
    <cfRule type="cellIs" dxfId="479" priority="34" stopIfTrue="1" operator="lessThan">
      <formula>0</formula>
    </cfRule>
  </conditionalFormatting>
  <conditionalFormatting sqref="S38">
    <cfRule type="cellIs" dxfId="478" priority="33" stopIfTrue="1" operator="lessThan">
      <formula>0</formula>
    </cfRule>
  </conditionalFormatting>
  <conditionalFormatting sqref="M9">
    <cfRule type="cellIs" dxfId="477" priority="23" stopIfTrue="1" operator="lessThan">
      <formula>0</formula>
    </cfRule>
  </conditionalFormatting>
  <conditionalFormatting sqref="M7 M10:M11">
    <cfRule type="cellIs" dxfId="476" priority="27" stopIfTrue="1" operator="lessThan">
      <formula>0</formula>
    </cfRule>
  </conditionalFormatting>
  <conditionalFormatting sqref="O9">
    <cfRule type="cellIs" dxfId="475" priority="22" stopIfTrue="1" operator="lessThan">
      <formula>0</formula>
    </cfRule>
  </conditionalFormatting>
  <conditionalFormatting sqref="M8">
    <cfRule type="cellIs" dxfId="474" priority="19" stopIfTrue="1" operator="lessThan">
      <formula>0</formula>
    </cfRule>
  </conditionalFormatting>
  <conditionalFormatting sqref="E8:F8 F10 F12 F14 F16 F18 F20 F22 F24 F26">
    <cfRule type="cellIs" dxfId="473" priority="20" stopIfTrue="1" operator="between">
      <formula>1</formula>
      <formula>99999999</formula>
    </cfRule>
  </conditionalFormatting>
  <conditionalFormatting sqref="O8">
    <cfRule type="cellIs" dxfId="472" priority="18" stopIfTrue="1" operator="lessThan">
      <formula>0</formula>
    </cfRule>
  </conditionalFormatting>
  <conditionalFormatting sqref="S8">
    <cfRule type="cellIs" dxfId="471" priority="17" stopIfTrue="1" operator="lessThan">
      <formula>0</formula>
    </cfRule>
  </conditionalFormatting>
  <conditionalFormatting sqref="M5:P5 S5:T5">
    <cfRule type="cellIs" dxfId="470" priority="16" stopIfTrue="1" operator="lessThan">
      <formula>0</formula>
    </cfRule>
  </conditionalFormatting>
  <conditionalFormatting sqref="M4">
    <cfRule type="cellIs" dxfId="469" priority="15" stopIfTrue="1" operator="lessThan">
      <formula>0</formula>
    </cfRule>
  </conditionalFormatting>
  <conditionalFormatting sqref="O4">
    <cfRule type="cellIs" dxfId="468" priority="14" stopIfTrue="1" operator="lessThan">
      <formula>0</formula>
    </cfRule>
  </conditionalFormatting>
  <conditionalFormatting sqref="S4">
    <cfRule type="cellIs" dxfId="467" priority="13" stopIfTrue="1" operator="lessThan">
      <formula>0</formula>
    </cfRule>
  </conditionalFormatting>
  <conditionalFormatting sqref="M6">
    <cfRule type="cellIs" dxfId="466" priority="12" stopIfTrue="1" operator="lessThan">
      <formula>0</formula>
    </cfRule>
  </conditionalFormatting>
  <conditionalFormatting sqref="O6">
    <cfRule type="cellIs" dxfId="465" priority="11" stopIfTrue="1" operator="lessThan">
      <formula>0</formula>
    </cfRule>
  </conditionalFormatting>
  <conditionalFormatting sqref="S6">
    <cfRule type="cellIs" dxfId="464" priority="10" stopIfTrue="1" operator="lessThan">
      <formula>0</formula>
    </cfRule>
  </conditionalFormatting>
  <conditionalFormatting sqref="M29">
    <cfRule type="cellIs" dxfId="463" priority="3" stopIfTrue="1" operator="lessThan">
      <formula>0</formula>
    </cfRule>
  </conditionalFormatting>
  <conditionalFormatting sqref="O29">
    <cfRule type="cellIs" dxfId="462" priority="2" stopIfTrue="1" operator="lessThan">
      <formula>0</formula>
    </cfRule>
  </conditionalFormatting>
  <conditionalFormatting sqref="S29">
    <cfRule type="cellIs" dxfId="461" priority="1" stopIfTrue="1" operator="lessThan">
      <formula>0</formula>
    </cfRule>
  </conditionalFormatting>
  <conditionalFormatting sqref="A43:B46 A21:A22 A40:A41 A25:A27 A30:A32 A35:A36">
    <cfRule type="cellIs" dxfId="460" priority="127" stopIfTrue="1" operator="equal">
      <formula>"H"</formula>
    </cfRule>
    <cfRule type="cellIs" dxfId="459" priority="128" stopIfTrue="1" operator="equal">
      <formula>"F"</formula>
    </cfRule>
  </conditionalFormatting>
  <conditionalFormatting sqref="N43:O49 M12 O12 S12">
    <cfRule type="cellIs" dxfId="458" priority="126" stopIfTrue="1" operator="lessThan">
      <formula>0</formula>
    </cfRule>
  </conditionalFormatting>
  <conditionalFormatting sqref="A42:B42">
    <cfRule type="cellIs" dxfId="457" priority="124" stopIfTrue="1" operator="equal">
      <formula>"H"</formula>
    </cfRule>
    <cfRule type="cellIs" dxfId="456" priority="125" stopIfTrue="1" operator="equal">
      <formula>"F"</formula>
    </cfRule>
  </conditionalFormatting>
  <conditionalFormatting sqref="M15:M17 M20:M22 M25:M26">
    <cfRule type="cellIs" dxfId="455" priority="117" stopIfTrue="1" operator="lessThan">
      <formula>0</formula>
    </cfRule>
  </conditionalFormatting>
  <conditionalFormatting sqref="E31:F32 E40:F41 E15:E17 E20:E22 E25:E27 E35:F36 E12">
    <cfRule type="cellIs" dxfId="454" priority="120" stopIfTrue="1" operator="between">
      <formula>1</formula>
      <formula>99999999</formula>
    </cfRule>
  </conditionalFormatting>
  <conditionalFormatting sqref="A7:B7 A10:A12 A15:A17 A20 B8:B41">
    <cfRule type="cellIs" dxfId="453" priority="118" stopIfTrue="1" operator="equal">
      <formula>"H"</formula>
    </cfRule>
    <cfRule type="cellIs" dxfId="452" priority="119" stopIfTrue="1" operator="equal">
      <formula>"F"</formula>
    </cfRule>
  </conditionalFormatting>
  <conditionalFormatting sqref="M27 M40:M41 M30:M32 M35:M36">
    <cfRule type="cellIs" dxfId="451" priority="116" stopIfTrue="1" operator="lessThan">
      <formula>0</formula>
    </cfRule>
  </conditionalFormatting>
  <conditionalFormatting sqref="A47:B49">
    <cfRule type="cellIs" dxfId="450" priority="114" stopIfTrue="1" operator="equal">
      <formula>"H"</formula>
    </cfRule>
    <cfRule type="cellIs" dxfId="449" priority="115" stopIfTrue="1" operator="equal">
      <formula>"F"</formula>
    </cfRule>
  </conditionalFormatting>
  <conditionalFormatting sqref="A5">
    <cfRule type="cellIs" dxfId="448" priority="112" stopIfTrue="1" operator="equal">
      <formula>"H"</formula>
    </cfRule>
    <cfRule type="cellIs" dxfId="447" priority="113" stopIfTrue="1" operator="equal">
      <formula>"F"</formula>
    </cfRule>
  </conditionalFormatting>
  <conditionalFormatting sqref="E30:F30">
    <cfRule type="cellIs" dxfId="446" priority="111" stopIfTrue="1" operator="between">
      <formula>1</formula>
      <formula>99999999</formula>
    </cfRule>
  </conditionalFormatting>
  <conditionalFormatting sqref="O15:O17 O20:O22 O25:O26">
    <cfRule type="cellIs" dxfId="445" priority="110" stopIfTrue="1" operator="lessThan">
      <formula>0</formula>
    </cfRule>
  </conditionalFormatting>
  <conditionalFormatting sqref="O27 O40:O41 O30:O32 O35:O36">
    <cfRule type="cellIs" dxfId="444" priority="109" stopIfTrue="1" operator="lessThan">
      <formula>0</formula>
    </cfRule>
  </conditionalFormatting>
  <conditionalFormatting sqref="S15:S17 S20:S22 S25:S26">
    <cfRule type="cellIs" dxfId="443" priority="108" stopIfTrue="1" operator="lessThan">
      <formula>0</formula>
    </cfRule>
  </conditionalFormatting>
  <conditionalFormatting sqref="A37">
    <cfRule type="cellIs" dxfId="442" priority="105" stopIfTrue="1" operator="equal">
      <formula>"H"</formula>
    </cfRule>
    <cfRule type="cellIs" dxfId="441" priority="106" stopIfTrue="1" operator="equal">
      <formula>"F"</formula>
    </cfRule>
  </conditionalFormatting>
  <conditionalFormatting sqref="E37:F37">
    <cfRule type="cellIs" dxfId="440" priority="104" stopIfTrue="1" operator="between">
      <formula>1</formula>
      <formula>99999999</formula>
    </cfRule>
  </conditionalFormatting>
  <conditionalFormatting sqref="M37">
    <cfRule type="cellIs" dxfId="439" priority="103" stopIfTrue="1" operator="lessThan">
      <formula>0</formula>
    </cfRule>
  </conditionalFormatting>
  <conditionalFormatting sqref="O37">
    <cfRule type="cellIs" dxfId="438" priority="102" stopIfTrue="1" operator="lessThan">
      <formula>0</formula>
    </cfRule>
  </conditionalFormatting>
  <conditionalFormatting sqref="S37">
    <cfRule type="cellIs" dxfId="437" priority="101" stopIfTrue="1" operator="lessThan">
      <formula>0</formula>
    </cfRule>
  </conditionalFormatting>
  <conditionalFormatting sqref="A8:A9">
    <cfRule type="cellIs" dxfId="436" priority="99" stopIfTrue="1" operator="equal">
      <formula>"H"</formula>
    </cfRule>
    <cfRule type="cellIs" dxfId="435" priority="100" stopIfTrue="1" operator="equal">
      <formula>"F"</formula>
    </cfRule>
  </conditionalFormatting>
  <conditionalFormatting sqref="M14">
    <cfRule type="cellIs" dxfId="434" priority="95" stopIfTrue="1" operator="lessThan">
      <formula>0</formula>
    </cfRule>
  </conditionalFormatting>
  <conditionalFormatting sqref="E14">
    <cfRule type="cellIs" dxfId="433" priority="98" stopIfTrue="1" operator="between">
      <formula>1</formula>
      <formula>99999999</formula>
    </cfRule>
  </conditionalFormatting>
  <conditionalFormatting sqref="A14">
    <cfRule type="cellIs" dxfId="432" priority="96" stopIfTrue="1" operator="equal">
      <formula>"H"</formula>
    </cfRule>
    <cfRule type="cellIs" dxfId="431" priority="97" stopIfTrue="1" operator="equal">
      <formula>"F"</formula>
    </cfRule>
  </conditionalFormatting>
  <conditionalFormatting sqref="O14">
    <cfRule type="cellIs" dxfId="430" priority="94" stopIfTrue="1" operator="lessThan">
      <formula>0</formula>
    </cfRule>
  </conditionalFormatting>
  <conditionalFormatting sqref="M13">
    <cfRule type="cellIs" dxfId="429" priority="89" stopIfTrue="1" operator="lessThan">
      <formula>0</formula>
    </cfRule>
  </conditionalFormatting>
  <conditionalFormatting sqref="E13">
    <cfRule type="cellIs" dxfId="428" priority="92" stopIfTrue="1" operator="between">
      <formula>1</formula>
      <formula>99999999</formula>
    </cfRule>
  </conditionalFormatting>
  <conditionalFormatting sqref="A13">
    <cfRule type="cellIs" dxfId="427" priority="90" stopIfTrue="1" operator="equal">
      <formula>"H"</formula>
    </cfRule>
    <cfRule type="cellIs" dxfId="426" priority="91" stopIfTrue="1" operator="equal">
      <formula>"F"</formula>
    </cfRule>
  </conditionalFormatting>
  <conditionalFormatting sqref="O13">
    <cfRule type="cellIs" dxfId="425" priority="88" stopIfTrue="1" operator="lessThan">
      <formula>0</formula>
    </cfRule>
  </conditionalFormatting>
  <conditionalFormatting sqref="S13">
    <cfRule type="cellIs" dxfId="424" priority="87" stopIfTrue="1" operator="lessThan">
      <formula>0</formula>
    </cfRule>
  </conditionalFormatting>
  <conditionalFormatting sqref="M19">
    <cfRule type="cellIs" dxfId="423" priority="83" stopIfTrue="1" operator="lessThan">
      <formula>0</formula>
    </cfRule>
  </conditionalFormatting>
  <conditionalFormatting sqref="E19">
    <cfRule type="cellIs" dxfId="422" priority="86" stopIfTrue="1" operator="between">
      <formula>1</formula>
      <formula>99999999</formula>
    </cfRule>
  </conditionalFormatting>
  <conditionalFormatting sqref="A19">
    <cfRule type="cellIs" dxfId="421" priority="84" stopIfTrue="1" operator="equal">
      <formula>"H"</formula>
    </cfRule>
    <cfRule type="cellIs" dxfId="420" priority="85" stopIfTrue="1" operator="equal">
      <formula>"F"</formula>
    </cfRule>
  </conditionalFormatting>
  <conditionalFormatting sqref="O19">
    <cfRule type="cellIs" dxfId="419" priority="82" stopIfTrue="1" operator="lessThan">
      <formula>0</formula>
    </cfRule>
  </conditionalFormatting>
  <conditionalFormatting sqref="S19">
    <cfRule type="cellIs" dxfId="418" priority="81" stopIfTrue="1" operator="lessThan">
      <formula>0</formula>
    </cfRule>
  </conditionalFormatting>
  <conditionalFormatting sqref="E18">
    <cfRule type="cellIs" dxfId="417" priority="80" stopIfTrue="1" operator="between">
      <formula>1</formula>
      <formula>99999999</formula>
    </cfRule>
  </conditionalFormatting>
  <conditionalFormatting sqref="A18">
    <cfRule type="cellIs" dxfId="416" priority="78" stopIfTrue="1" operator="equal">
      <formula>"H"</formula>
    </cfRule>
    <cfRule type="cellIs" dxfId="415" priority="79" stopIfTrue="1" operator="equal">
      <formula>"F"</formula>
    </cfRule>
  </conditionalFormatting>
  <conditionalFormatting sqref="O18">
    <cfRule type="cellIs" dxfId="414" priority="76" stopIfTrue="1" operator="lessThan">
      <formula>0</formula>
    </cfRule>
  </conditionalFormatting>
  <conditionalFormatting sqref="S18">
    <cfRule type="cellIs" dxfId="413" priority="75" stopIfTrue="1" operator="lessThan">
      <formula>0</formula>
    </cfRule>
  </conditionalFormatting>
  <conditionalFormatting sqref="E24">
    <cfRule type="cellIs" dxfId="412" priority="74" stopIfTrue="1" operator="between">
      <formula>1</formula>
      <formula>99999999</formula>
    </cfRule>
  </conditionalFormatting>
  <conditionalFormatting sqref="A24">
    <cfRule type="cellIs" dxfId="411" priority="72" stopIfTrue="1" operator="equal">
      <formula>"H"</formula>
    </cfRule>
    <cfRule type="cellIs" dxfId="410" priority="73" stopIfTrue="1" operator="equal">
      <formula>"F"</formula>
    </cfRule>
  </conditionalFormatting>
  <conditionalFormatting sqref="S24">
    <cfRule type="cellIs" dxfId="409" priority="69" stopIfTrue="1" operator="lessThan">
      <formula>0</formula>
    </cfRule>
  </conditionalFormatting>
  <conditionalFormatting sqref="M28">
    <cfRule type="cellIs" dxfId="408" priority="59" stopIfTrue="1" operator="lessThan">
      <formula>0</formula>
    </cfRule>
  </conditionalFormatting>
  <conditionalFormatting sqref="E28:F28">
    <cfRule type="cellIs" dxfId="407" priority="62" stopIfTrue="1" operator="between">
      <formula>1</formula>
      <formula>99999999</formula>
    </cfRule>
  </conditionalFormatting>
  <conditionalFormatting sqref="A28">
    <cfRule type="cellIs" dxfId="406" priority="60" stopIfTrue="1" operator="equal">
      <formula>"H"</formula>
    </cfRule>
    <cfRule type="cellIs" dxfId="405" priority="61" stopIfTrue="1" operator="equal">
      <formula>"F"</formula>
    </cfRule>
  </conditionalFormatting>
  <conditionalFormatting sqref="M34">
    <cfRule type="cellIs" dxfId="404" priority="53" stopIfTrue="1" operator="lessThan">
      <formula>0</formula>
    </cfRule>
  </conditionalFormatting>
  <conditionalFormatting sqref="E34:F34">
    <cfRule type="cellIs" dxfId="403" priority="56" stopIfTrue="1" operator="between">
      <formula>1</formula>
      <formula>99999999</formula>
    </cfRule>
  </conditionalFormatting>
  <conditionalFormatting sqref="A34">
    <cfRule type="cellIs" dxfId="402" priority="54" stopIfTrue="1" operator="equal">
      <formula>"H"</formula>
    </cfRule>
    <cfRule type="cellIs" dxfId="401" priority="55" stopIfTrue="1" operator="equal">
      <formula>"F"</formula>
    </cfRule>
  </conditionalFormatting>
  <conditionalFormatting sqref="O34">
    <cfRule type="cellIs" dxfId="400" priority="52" stopIfTrue="1" operator="lessThan">
      <formula>0</formula>
    </cfRule>
  </conditionalFormatting>
  <conditionalFormatting sqref="M33">
    <cfRule type="cellIs" dxfId="399" priority="47" stopIfTrue="1" operator="lessThan">
      <formula>0</formula>
    </cfRule>
  </conditionalFormatting>
  <conditionalFormatting sqref="E33:F33">
    <cfRule type="cellIs" dxfId="398" priority="50" stopIfTrue="1" operator="between">
      <formula>1</formula>
      <formula>99999999</formula>
    </cfRule>
  </conditionalFormatting>
  <conditionalFormatting sqref="A33">
    <cfRule type="cellIs" dxfId="397" priority="48" stopIfTrue="1" operator="equal">
      <formula>"H"</formula>
    </cfRule>
    <cfRule type="cellIs" dxfId="396" priority="49" stopIfTrue="1" operator="equal">
      <formula>"F"</formula>
    </cfRule>
  </conditionalFormatting>
  <conditionalFormatting sqref="O33">
    <cfRule type="cellIs" dxfId="395" priority="46" stopIfTrue="1" operator="lessThan">
      <formula>0</formula>
    </cfRule>
  </conditionalFormatting>
  <conditionalFormatting sqref="S33">
    <cfRule type="cellIs" dxfId="394" priority="45" stopIfTrue="1" operator="lessThan">
      <formula>0</formula>
    </cfRule>
  </conditionalFormatting>
  <conditionalFormatting sqref="M39">
    <cfRule type="cellIs" dxfId="393" priority="41" stopIfTrue="1" operator="lessThan">
      <formula>0</formula>
    </cfRule>
  </conditionalFormatting>
  <conditionalFormatting sqref="E39:F39">
    <cfRule type="cellIs" dxfId="392" priority="44" stopIfTrue="1" operator="between">
      <formula>1</formula>
      <formula>99999999</formula>
    </cfRule>
  </conditionalFormatting>
  <conditionalFormatting sqref="A39">
    <cfRule type="cellIs" dxfId="391" priority="42" stopIfTrue="1" operator="equal">
      <formula>"H"</formula>
    </cfRule>
    <cfRule type="cellIs" dxfId="390" priority="43" stopIfTrue="1" operator="equal">
      <formula>"F"</formula>
    </cfRule>
  </conditionalFormatting>
  <conditionalFormatting sqref="O39">
    <cfRule type="cellIs" dxfId="389" priority="40" stopIfTrue="1" operator="lessThan">
      <formula>0</formula>
    </cfRule>
  </conditionalFormatting>
  <conditionalFormatting sqref="S39">
    <cfRule type="cellIs" dxfId="388" priority="39" stopIfTrue="1" operator="lessThan">
      <formula>0</formula>
    </cfRule>
  </conditionalFormatting>
  <conditionalFormatting sqref="E38:F38">
    <cfRule type="cellIs" dxfId="387" priority="38" stopIfTrue="1" operator="between">
      <formula>1</formula>
      <formula>99999999</formula>
    </cfRule>
  </conditionalFormatting>
  <conditionalFormatting sqref="A38">
    <cfRule type="cellIs" dxfId="386" priority="36" stopIfTrue="1" operator="equal">
      <formula>"H"</formula>
    </cfRule>
    <cfRule type="cellIs" dxfId="385" priority="37" stopIfTrue="1" operator="equal">
      <formula>"F"</formula>
    </cfRule>
  </conditionalFormatting>
  <conditionalFormatting sqref="G2:T2">
    <cfRule type="cellIs" dxfId="384" priority="32" stopIfTrue="1" operator="lessThan">
      <formula>0</formula>
    </cfRule>
  </conditionalFormatting>
  <conditionalFormatting sqref="O1">
    <cfRule type="cellIs" dxfId="383" priority="31" stopIfTrue="1" operator="lessThan">
      <formula>0</formula>
    </cfRule>
  </conditionalFormatting>
  <conditionalFormatting sqref="E1:F1">
    <cfRule type="cellIs" dxfId="382" priority="30" operator="between">
      <formula>2004</formula>
      <formula>2005</formula>
    </cfRule>
  </conditionalFormatting>
  <conditionalFormatting sqref="L7:L41">
    <cfRule type="cellIs" dxfId="381" priority="29" stopIfTrue="1" operator="notEqual">
      <formula>"F"</formula>
    </cfRule>
  </conditionalFormatting>
  <conditionalFormatting sqref="E7:F7 E10:E11 F9 F11 F13 F15 F17 F19 F21 F23 F25 F27">
    <cfRule type="cellIs" dxfId="380" priority="28" stopIfTrue="1" operator="between">
      <formula>1</formula>
      <formula>99999999</formula>
    </cfRule>
  </conditionalFormatting>
  <conditionalFormatting sqref="O7 O10:O11">
    <cfRule type="cellIs" dxfId="379" priority="26" stopIfTrue="1" operator="lessThan">
      <formula>0</formula>
    </cfRule>
  </conditionalFormatting>
  <conditionalFormatting sqref="S7 S10:S11">
    <cfRule type="cellIs" dxfId="378" priority="25" stopIfTrue="1" operator="lessThan">
      <formula>0</formula>
    </cfRule>
  </conditionalFormatting>
  <conditionalFormatting sqref="E9">
    <cfRule type="cellIs" dxfId="377" priority="24" stopIfTrue="1" operator="between">
      <formula>1</formula>
      <formula>99999999</formula>
    </cfRule>
  </conditionalFormatting>
  <conditionalFormatting sqref="S9">
    <cfRule type="cellIs" dxfId="376" priority="21" stopIfTrue="1" operator="lessThan">
      <formula>0</formula>
    </cfRule>
  </conditionalFormatting>
  <conditionalFormatting sqref="Q5:R5">
    <cfRule type="cellIs" dxfId="375" priority="9" stopIfTrue="1" operator="lessThan">
      <formula>0</formula>
    </cfRule>
  </conditionalFormatting>
  <conditionalFormatting sqref="Q4">
    <cfRule type="cellIs" dxfId="374" priority="8" stopIfTrue="1" operator="lessThan">
      <formula>0</formula>
    </cfRule>
  </conditionalFormatting>
  <conditionalFormatting sqref="Q6">
    <cfRule type="cellIs" dxfId="373" priority="7" stopIfTrue="1" operator="lessThan">
      <formula>0</formula>
    </cfRule>
  </conditionalFormatting>
  <conditionalFormatting sqref="A29">
    <cfRule type="cellIs" dxfId="372" priority="5" stopIfTrue="1" operator="equal">
      <formula>"H"</formula>
    </cfRule>
    <cfRule type="cellIs" dxfId="371" priority="6" stopIfTrue="1" operator="equal">
      <formula>"F"</formula>
    </cfRule>
  </conditionalFormatting>
  <conditionalFormatting sqref="E29:F29">
    <cfRule type="cellIs" dxfId="370" priority="4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9"/>
  <sheetViews>
    <sheetView zoomScale="70" zoomScaleNormal="70" workbookViewId="0">
      <selection activeCell="G16" sqref="G16"/>
    </sheetView>
  </sheetViews>
  <sheetFormatPr baseColWidth="10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4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  <c r="W1" s="48"/>
    </row>
    <row r="2" spans="1:24" ht="28.5">
      <c r="A2" s="204" t="s">
        <v>53</v>
      </c>
      <c r="B2" s="205"/>
      <c r="C2" s="205"/>
      <c r="D2" s="205"/>
      <c r="E2" s="205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 s="202"/>
      <c r="V2" s="202"/>
      <c r="W2" s="202"/>
    </row>
    <row r="3" spans="1:24">
      <c r="U3" s="86"/>
      <c r="V3" s="90"/>
      <c r="W3" s="46"/>
      <c r="X3" s="46"/>
    </row>
    <row r="4" spans="1:24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4" ht="37.5" customHeight="1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4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4" ht="23.25">
      <c r="A7" s="98" t="s">
        <v>10</v>
      </c>
      <c r="B7" s="100"/>
      <c r="C7" s="99" t="str">
        <f>IF(N7="","",SUM(N7,P7,R7,T7))</f>
        <v/>
      </c>
      <c r="D7" s="4" t="str">
        <f t="shared" ref="D7:D41" si="0">IF(C7="","",RANK(C7,$C$7:$C$41,1))</f>
        <v/>
      </c>
      <c r="E7" s="5"/>
      <c r="F7" s="129"/>
      <c r="G7" s="7"/>
      <c r="H7" s="8"/>
      <c r="I7" s="34"/>
      <c r="J7" s="9"/>
      <c r="K7" s="10"/>
      <c r="L7" s="6" t="s">
        <v>11</v>
      </c>
      <c r="M7" s="51"/>
      <c r="N7" s="145" t="str">
        <f t="shared" ref="N7:N41" si="1">IF(M7="","",RANK(M7,$M$7:$M$41,0))</f>
        <v/>
      </c>
      <c r="O7" s="53"/>
      <c r="P7" s="145" t="str">
        <f t="shared" ref="P7:P41" si="2">IF(O7="","",RANK(O7,$O$7:$O$41,0))</f>
        <v/>
      </c>
      <c r="Q7" s="147"/>
      <c r="R7" s="145" t="str">
        <f>IF(Q7="","",RANK(Q7,$Q$7:$Q$41,1))</f>
        <v/>
      </c>
      <c r="S7" s="55"/>
      <c r="T7" s="145" t="str">
        <f>IF(S7="","",RANK(S7,$S$7:$S$41,0))</f>
        <v/>
      </c>
      <c r="U7" s="88">
        <f>SUM(J7*0.55)</f>
        <v>0</v>
      </c>
      <c r="V7"/>
    </row>
    <row r="8" spans="1:24" ht="23.25">
      <c r="A8" s="98" t="s">
        <v>10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29"/>
      <c r="G8" s="7"/>
      <c r="H8" s="8"/>
      <c r="I8" s="34"/>
      <c r="J8" s="9"/>
      <c r="K8" s="10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>
        <f t="shared" ref="U8:U41" si="6">SUM(J8*0.55)</f>
        <v>0</v>
      </c>
      <c r="V8"/>
    </row>
    <row r="9" spans="1:24" ht="23.25">
      <c r="A9" s="98" t="s">
        <v>10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si="6"/>
        <v>0</v>
      </c>
      <c r="V9"/>
    </row>
    <row r="10" spans="1:24" ht="23.25">
      <c r="A10" s="98" t="s">
        <v>10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24" ht="23.25">
      <c r="A11" s="98" t="s">
        <v>10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24" ht="23.25">
      <c r="A12" s="98" t="s">
        <v>10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24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4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4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4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45" customHeight="1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9">
    <mergeCell ref="U2:W2"/>
    <mergeCell ref="A5:A6"/>
    <mergeCell ref="B5:B6"/>
    <mergeCell ref="C5:C6"/>
    <mergeCell ref="D5:D6"/>
    <mergeCell ref="E5:E6"/>
    <mergeCell ref="F5:F6"/>
    <mergeCell ref="G5:G6"/>
    <mergeCell ref="H5:H6"/>
    <mergeCell ref="R5:R6"/>
    <mergeCell ref="T5:T6"/>
    <mergeCell ref="U5:U6"/>
    <mergeCell ref="I5:I6"/>
    <mergeCell ref="J5:J6"/>
    <mergeCell ref="K5:K6"/>
    <mergeCell ref="L5:L6"/>
    <mergeCell ref="N5:N6"/>
    <mergeCell ref="P5:P6"/>
    <mergeCell ref="A2:E2"/>
  </mergeCells>
  <conditionalFormatting sqref="O42:R42">
    <cfRule type="cellIs" dxfId="369" priority="123" stopIfTrue="1" operator="lessThan">
      <formula>0</formula>
    </cfRule>
  </conditionalFormatting>
  <conditionalFormatting sqref="S42:T42 T46">
    <cfRule type="cellIs" dxfId="368" priority="122" stopIfTrue="1" operator="lessThan">
      <formula>0</formula>
    </cfRule>
  </conditionalFormatting>
  <conditionalFormatting sqref="M42:N42">
    <cfRule type="cellIs" dxfId="367" priority="121" stopIfTrue="1" operator="lessThan">
      <formula>0</formula>
    </cfRule>
  </conditionalFormatting>
  <conditionalFormatting sqref="S27 S40:S41 S30:S32 S35:S36">
    <cfRule type="cellIs" dxfId="366" priority="107" stopIfTrue="1" operator="lessThan">
      <formula>0</formula>
    </cfRule>
  </conditionalFormatting>
  <conditionalFormatting sqref="S14">
    <cfRule type="cellIs" dxfId="365" priority="93" stopIfTrue="1" operator="lessThan">
      <formula>0</formula>
    </cfRule>
  </conditionalFormatting>
  <conditionalFormatting sqref="M18">
    <cfRule type="cellIs" dxfId="364" priority="77" stopIfTrue="1" operator="lessThan">
      <formula>0</formula>
    </cfRule>
  </conditionalFormatting>
  <conditionalFormatting sqref="M24">
    <cfRule type="cellIs" dxfId="363" priority="71" stopIfTrue="1" operator="lessThan">
      <formula>0</formula>
    </cfRule>
  </conditionalFormatting>
  <conditionalFormatting sqref="O24">
    <cfRule type="cellIs" dxfId="362" priority="70" stopIfTrue="1" operator="lessThan">
      <formula>0</formula>
    </cfRule>
  </conditionalFormatting>
  <conditionalFormatting sqref="M23">
    <cfRule type="cellIs" dxfId="361" priority="65" stopIfTrue="1" operator="lessThan">
      <formula>0</formula>
    </cfRule>
  </conditionalFormatting>
  <conditionalFormatting sqref="E23">
    <cfRule type="cellIs" dxfId="360" priority="68" stopIfTrue="1" operator="between">
      <formula>1</formula>
      <formula>99999999</formula>
    </cfRule>
  </conditionalFormatting>
  <conditionalFormatting sqref="A23">
    <cfRule type="cellIs" dxfId="359" priority="66" stopIfTrue="1" operator="equal">
      <formula>"H"</formula>
    </cfRule>
    <cfRule type="cellIs" dxfId="358" priority="67" stopIfTrue="1" operator="equal">
      <formula>"F"</formula>
    </cfRule>
  </conditionalFormatting>
  <conditionalFormatting sqref="O23">
    <cfRule type="cellIs" dxfId="357" priority="64" stopIfTrue="1" operator="lessThan">
      <formula>0</formula>
    </cfRule>
  </conditionalFormatting>
  <conditionalFormatting sqref="S23">
    <cfRule type="cellIs" dxfId="356" priority="63" stopIfTrue="1" operator="lessThan">
      <formula>0</formula>
    </cfRule>
  </conditionalFormatting>
  <conditionalFormatting sqref="O28">
    <cfRule type="cellIs" dxfId="355" priority="58" stopIfTrue="1" operator="lessThan">
      <formula>0</formula>
    </cfRule>
  </conditionalFormatting>
  <conditionalFormatting sqref="S28">
    <cfRule type="cellIs" dxfId="354" priority="57" stopIfTrue="1" operator="lessThan">
      <formula>0</formula>
    </cfRule>
  </conditionalFormatting>
  <conditionalFormatting sqref="S34">
    <cfRule type="cellIs" dxfId="353" priority="51" stopIfTrue="1" operator="lessThan">
      <formula>0</formula>
    </cfRule>
  </conditionalFormatting>
  <conditionalFormatting sqref="M38">
    <cfRule type="cellIs" dxfId="352" priority="35" stopIfTrue="1" operator="lessThan">
      <formula>0</formula>
    </cfRule>
  </conditionalFormatting>
  <conditionalFormatting sqref="O38">
    <cfRule type="cellIs" dxfId="351" priority="34" stopIfTrue="1" operator="lessThan">
      <formula>0</formula>
    </cfRule>
  </conditionalFormatting>
  <conditionalFormatting sqref="S38">
    <cfRule type="cellIs" dxfId="350" priority="33" stopIfTrue="1" operator="lessThan">
      <formula>0</formula>
    </cfRule>
  </conditionalFormatting>
  <conditionalFormatting sqref="M9">
    <cfRule type="cellIs" dxfId="349" priority="23" stopIfTrue="1" operator="lessThan">
      <formula>0</formula>
    </cfRule>
  </conditionalFormatting>
  <conditionalFormatting sqref="M7 M10:M11">
    <cfRule type="cellIs" dxfId="348" priority="27" stopIfTrue="1" operator="lessThan">
      <formula>0</formula>
    </cfRule>
  </conditionalFormatting>
  <conditionalFormatting sqref="O9">
    <cfRule type="cellIs" dxfId="347" priority="22" stopIfTrue="1" operator="lessThan">
      <formula>0</formula>
    </cfRule>
  </conditionalFormatting>
  <conditionalFormatting sqref="M8">
    <cfRule type="cellIs" dxfId="346" priority="19" stopIfTrue="1" operator="lessThan">
      <formula>0</formula>
    </cfRule>
  </conditionalFormatting>
  <conditionalFormatting sqref="E8:F8 F10 F12 F14 F16 F18 F20 F22 F24 F26">
    <cfRule type="cellIs" dxfId="345" priority="20" stopIfTrue="1" operator="between">
      <formula>1</formula>
      <formula>99999999</formula>
    </cfRule>
  </conditionalFormatting>
  <conditionalFormatting sqref="O8">
    <cfRule type="cellIs" dxfId="344" priority="18" stopIfTrue="1" operator="lessThan">
      <formula>0</formula>
    </cfRule>
  </conditionalFormatting>
  <conditionalFormatting sqref="S8">
    <cfRule type="cellIs" dxfId="343" priority="17" stopIfTrue="1" operator="lessThan">
      <formula>0</formula>
    </cfRule>
  </conditionalFormatting>
  <conditionalFormatting sqref="M5:P5 S5:T5">
    <cfRule type="cellIs" dxfId="342" priority="16" stopIfTrue="1" operator="lessThan">
      <formula>0</formula>
    </cfRule>
  </conditionalFormatting>
  <conditionalFormatting sqref="M4">
    <cfRule type="cellIs" dxfId="341" priority="15" stopIfTrue="1" operator="lessThan">
      <formula>0</formula>
    </cfRule>
  </conditionalFormatting>
  <conditionalFormatting sqref="O4">
    <cfRule type="cellIs" dxfId="340" priority="14" stopIfTrue="1" operator="lessThan">
      <formula>0</formula>
    </cfRule>
  </conditionalFormatting>
  <conditionalFormatting sqref="S4">
    <cfRule type="cellIs" dxfId="339" priority="13" stopIfTrue="1" operator="lessThan">
      <formula>0</formula>
    </cfRule>
  </conditionalFormatting>
  <conditionalFormatting sqref="M6">
    <cfRule type="cellIs" dxfId="338" priority="12" stopIfTrue="1" operator="lessThan">
      <formula>0</formula>
    </cfRule>
  </conditionalFormatting>
  <conditionalFormatting sqref="O6">
    <cfRule type="cellIs" dxfId="337" priority="11" stopIfTrue="1" operator="lessThan">
      <formula>0</formula>
    </cfRule>
  </conditionalFormatting>
  <conditionalFormatting sqref="S6">
    <cfRule type="cellIs" dxfId="336" priority="10" stopIfTrue="1" operator="lessThan">
      <formula>0</formula>
    </cfRule>
  </conditionalFormatting>
  <conditionalFormatting sqref="M29">
    <cfRule type="cellIs" dxfId="335" priority="3" stopIfTrue="1" operator="lessThan">
      <formula>0</formula>
    </cfRule>
  </conditionalFormatting>
  <conditionalFormatting sqref="O29">
    <cfRule type="cellIs" dxfId="334" priority="2" stopIfTrue="1" operator="lessThan">
      <formula>0</formula>
    </cfRule>
  </conditionalFormatting>
  <conditionalFormatting sqref="S29">
    <cfRule type="cellIs" dxfId="333" priority="1" stopIfTrue="1" operator="lessThan">
      <formula>0</formula>
    </cfRule>
  </conditionalFormatting>
  <conditionalFormatting sqref="A43:B46 A21:A22 A40:A41 A25:A27 A30:A32 A35:A36">
    <cfRule type="cellIs" dxfId="332" priority="127" stopIfTrue="1" operator="equal">
      <formula>"H"</formula>
    </cfRule>
    <cfRule type="cellIs" dxfId="331" priority="128" stopIfTrue="1" operator="equal">
      <formula>"F"</formula>
    </cfRule>
  </conditionalFormatting>
  <conditionalFormatting sqref="N43:O49 M12 O12 S12">
    <cfRule type="cellIs" dxfId="330" priority="126" stopIfTrue="1" operator="lessThan">
      <formula>0</formula>
    </cfRule>
  </conditionalFormatting>
  <conditionalFormatting sqref="A42:B42">
    <cfRule type="cellIs" dxfId="329" priority="124" stopIfTrue="1" operator="equal">
      <formula>"H"</formula>
    </cfRule>
    <cfRule type="cellIs" dxfId="328" priority="125" stopIfTrue="1" operator="equal">
      <formula>"F"</formula>
    </cfRule>
  </conditionalFormatting>
  <conditionalFormatting sqref="M15:M17 M20:M22 M25:M26">
    <cfRule type="cellIs" dxfId="327" priority="117" stopIfTrue="1" operator="lessThan">
      <formula>0</formula>
    </cfRule>
  </conditionalFormatting>
  <conditionalFormatting sqref="E31:F32 E40:F41 E15:E17 E20:E22 E25:E27 E35:F36 E12">
    <cfRule type="cellIs" dxfId="326" priority="120" stopIfTrue="1" operator="between">
      <formula>1</formula>
      <formula>99999999</formula>
    </cfRule>
  </conditionalFormatting>
  <conditionalFormatting sqref="A7:B7 A10:A12 A15:A17 A20 B8:B41">
    <cfRule type="cellIs" dxfId="325" priority="118" stopIfTrue="1" operator="equal">
      <formula>"H"</formula>
    </cfRule>
    <cfRule type="cellIs" dxfId="324" priority="119" stopIfTrue="1" operator="equal">
      <formula>"F"</formula>
    </cfRule>
  </conditionalFormatting>
  <conditionalFormatting sqref="M27 M40:M41 M30:M32 M35:M36">
    <cfRule type="cellIs" dxfId="323" priority="116" stopIfTrue="1" operator="lessThan">
      <formula>0</formula>
    </cfRule>
  </conditionalFormatting>
  <conditionalFormatting sqref="A47:B49">
    <cfRule type="cellIs" dxfId="322" priority="114" stopIfTrue="1" operator="equal">
      <formula>"H"</formula>
    </cfRule>
    <cfRule type="cellIs" dxfId="321" priority="115" stopIfTrue="1" operator="equal">
      <formula>"F"</formula>
    </cfRule>
  </conditionalFormatting>
  <conditionalFormatting sqref="A5">
    <cfRule type="cellIs" dxfId="320" priority="112" stopIfTrue="1" operator="equal">
      <formula>"H"</formula>
    </cfRule>
    <cfRule type="cellIs" dxfId="319" priority="113" stopIfTrue="1" operator="equal">
      <formula>"F"</formula>
    </cfRule>
  </conditionalFormatting>
  <conditionalFormatting sqref="E30:F30">
    <cfRule type="cellIs" dxfId="318" priority="111" stopIfTrue="1" operator="between">
      <formula>1</formula>
      <formula>99999999</formula>
    </cfRule>
  </conditionalFormatting>
  <conditionalFormatting sqref="O15:O17 O20:O22 O25:O26">
    <cfRule type="cellIs" dxfId="317" priority="110" stopIfTrue="1" operator="lessThan">
      <formula>0</formula>
    </cfRule>
  </conditionalFormatting>
  <conditionalFormatting sqref="O27 O40:O41 O30:O32 O35:O36">
    <cfRule type="cellIs" dxfId="316" priority="109" stopIfTrue="1" operator="lessThan">
      <formula>0</formula>
    </cfRule>
  </conditionalFormatting>
  <conditionalFormatting sqref="S15:S17 S20:S22 S25:S26">
    <cfRule type="cellIs" dxfId="315" priority="108" stopIfTrue="1" operator="lessThan">
      <formula>0</formula>
    </cfRule>
  </conditionalFormatting>
  <conditionalFormatting sqref="A37">
    <cfRule type="cellIs" dxfId="314" priority="105" stopIfTrue="1" operator="equal">
      <formula>"H"</formula>
    </cfRule>
    <cfRule type="cellIs" dxfId="313" priority="106" stopIfTrue="1" operator="equal">
      <formula>"F"</formula>
    </cfRule>
  </conditionalFormatting>
  <conditionalFormatting sqref="E37:F37">
    <cfRule type="cellIs" dxfId="312" priority="104" stopIfTrue="1" operator="between">
      <formula>1</formula>
      <formula>99999999</formula>
    </cfRule>
  </conditionalFormatting>
  <conditionalFormatting sqref="M37">
    <cfRule type="cellIs" dxfId="311" priority="103" stopIfTrue="1" operator="lessThan">
      <formula>0</formula>
    </cfRule>
  </conditionalFormatting>
  <conditionalFormatting sqref="O37">
    <cfRule type="cellIs" dxfId="310" priority="102" stopIfTrue="1" operator="lessThan">
      <formula>0</formula>
    </cfRule>
  </conditionalFormatting>
  <conditionalFormatting sqref="S37">
    <cfRule type="cellIs" dxfId="309" priority="101" stopIfTrue="1" operator="lessThan">
      <formula>0</formula>
    </cfRule>
  </conditionalFormatting>
  <conditionalFormatting sqref="A8:A9">
    <cfRule type="cellIs" dxfId="308" priority="99" stopIfTrue="1" operator="equal">
      <formula>"H"</formula>
    </cfRule>
    <cfRule type="cellIs" dxfId="307" priority="100" stopIfTrue="1" operator="equal">
      <formula>"F"</formula>
    </cfRule>
  </conditionalFormatting>
  <conditionalFormatting sqref="M14">
    <cfRule type="cellIs" dxfId="306" priority="95" stopIfTrue="1" operator="lessThan">
      <formula>0</formula>
    </cfRule>
  </conditionalFormatting>
  <conditionalFormatting sqref="E14">
    <cfRule type="cellIs" dxfId="305" priority="98" stopIfTrue="1" operator="between">
      <formula>1</formula>
      <formula>99999999</formula>
    </cfRule>
  </conditionalFormatting>
  <conditionalFormatting sqref="A14">
    <cfRule type="cellIs" dxfId="304" priority="96" stopIfTrue="1" operator="equal">
      <formula>"H"</formula>
    </cfRule>
    <cfRule type="cellIs" dxfId="303" priority="97" stopIfTrue="1" operator="equal">
      <formula>"F"</formula>
    </cfRule>
  </conditionalFormatting>
  <conditionalFormatting sqref="O14">
    <cfRule type="cellIs" dxfId="302" priority="94" stopIfTrue="1" operator="lessThan">
      <formula>0</formula>
    </cfRule>
  </conditionalFormatting>
  <conditionalFormatting sqref="M13">
    <cfRule type="cellIs" dxfId="301" priority="89" stopIfTrue="1" operator="lessThan">
      <formula>0</formula>
    </cfRule>
  </conditionalFormatting>
  <conditionalFormatting sqref="E13">
    <cfRule type="cellIs" dxfId="300" priority="92" stopIfTrue="1" operator="between">
      <formula>1</formula>
      <formula>99999999</formula>
    </cfRule>
  </conditionalFormatting>
  <conditionalFormatting sqref="A13">
    <cfRule type="cellIs" dxfId="299" priority="90" stopIfTrue="1" operator="equal">
      <formula>"H"</formula>
    </cfRule>
    <cfRule type="cellIs" dxfId="298" priority="91" stopIfTrue="1" operator="equal">
      <formula>"F"</formula>
    </cfRule>
  </conditionalFormatting>
  <conditionalFormatting sqref="O13">
    <cfRule type="cellIs" dxfId="297" priority="88" stopIfTrue="1" operator="lessThan">
      <formula>0</formula>
    </cfRule>
  </conditionalFormatting>
  <conditionalFormatting sqref="S13">
    <cfRule type="cellIs" dxfId="296" priority="87" stopIfTrue="1" operator="lessThan">
      <formula>0</formula>
    </cfRule>
  </conditionalFormatting>
  <conditionalFormatting sqref="M19">
    <cfRule type="cellIs" dxfId="295" priority="83" stopIfTrue="1" operator="lessThan">
      <formula>0</formula>
    </cfRule>
  </conditionalFormatting>
  <conditionalFormatting sqref="E19">
    <cfRule type="cellIs" dxfId="294" priority="86" stopIfTrue="1" operator="between">
      <formula>1</formula>
      <formula>99999999</formula>
    </cfRule>
  </conditionalFormatting>
  <conditionalFormatting sqref="A19">
    <cfRule type="cellIs" dxfId="293" priority="84" stopIfTrue="1" operator="equal">
      <formula>"H"</formula>
    </cfRule>
    <cfRule type="cellIs" dxfId="292" priority="85" stopIfTrue="1" operator="equal">
      <formula>"F"</formula>
    </cfRule>
  </conditionalFormatting>
  <conditionalFormatting sqref="O19">
    <cfRule type="cellIs" dxfId="291" priority="82" stopIfTrue="1" operator="lessThan">
      <formula>0</formula>
    </cfRule>
  </conditionalFormatting>
  <conditionalFormatting sqref="S19">
    <cfRule type="cellIs" dxfId="290" priority="81" stopIfTrue="1" operator="lessThan">
      <formula>0</formula>
    </cfRule>
  </conditionalFormatting>
  <conditionalFormatting sqref="E18">
    <cfRule type="cellIs" dxfId="289" priority="80" stopIfTrue="1" operator="between">
      <formula>1</formula>
      <formula>99999999</formula>
    </cfRule>
  </conditionalFormatting>
  <conditionalFormatting sqref="A18">
    <cfRule type="cellIs" dxfId="288" priority="78" stopIfTrue="1" operator="equal">
      <formula>"H"</formula>
    </cfRule>
    <cfRule type="cellIs" dxfId="287" priority="79" stopIfTrue="1" operator="equal">
      <formula>"F"</formula>
    </cfRule>
  </conditionalFormatting>
  <conditionalFormatting sqref="O18">
    <cfRule type="cellIs" dxfId="286" priority="76" stopIfTrue="1" operator="lessThan">
      <formula>0</formula>
    </cfRule>
  </conditionalFormatting>
  <conditionalFormatting sqref="S18">
    <cfRule type="cellIs" dxfId="285" priority="75" stopIfTrue="1" operator="lessThan">
      <formula>0</formula>
    </cfRule>
  </conditionalFormatting>
  <conditionalFormatting sqref="E24">
    <cfRule type="cellIs" dxfId="284" priority="74" stopIfTrue="1" operator="between">
      <formula>1</formula>
      <formula>99999999</formula>
    </cfRule>
  </conditionalFormatting>
  <conditionalFormatting sqref="A24">
    <cfRule type="cellIs" dxfId="283" priority="72" stopIfTrue="1" operator="equal">
      <formula>"H"</formula>
    </cfRule>
    <cfRule type="cellIs" dxfId="282" priority="73" stopIfTrue="1" operator="equal">
      <formula>"F"</formula>
    </cfRule>
  </conditionalFormatting>
  <conditionalFormatting sqref="S24">
    <cfRule type="cellIs" dxfId="281" priority="69" stopIfTrue="1" operator="lessThan">
      <formula>0</formula>
    </cfRule>
  </conditionalFormatting>
  <conditionalFormatting sqref="M28">
    <cfRule type="cellIs" dxfId="280" priority="59" stopIfTrue="1" operator="lessThan">
      <formula>0</formula>
    </cfRule>
  </conditionalFormatting>
  <conditionalFormatting sqref="E28:F28">
    <cfRule type="cellIs" dxfId="279" priority="62" stopIfTrue="1" operator="between">
      <formula>1</formula>
      <formula>99999999</formula>
    </cfRule>
  </conditionalFormatting>
  <conditionalFormatting sqref="A28">
    <cfRule type="cellIs" dxfId="278" priority="60" stopIfTrue="1" operator="equal">
      <formula>"H"</formula>
    </cfRule>
    <cfRule type="cellIs" dxfId="277" priority="61" stopIfTrue="1" operator="equal">
      <formula>"F"</formula>
    </cfRule>
  </conditionalFormatting>
  <conditionalFormatting sqref="M34">
    <cfRule type="cellIs" dxfId="276" priority="53" stopIfTrue="1" operator="lessThan">
      <formula>0</formula>
    </cfRule>
  </conditionalFormatting>
  <conditionalFormatting sqref="E34:F34">
    <cfRule type="cellIs" dxfId="275" priority="56" stopIfTrue="1" operator="between">
      <formula>1</formula>
      <formula>99999999</formula>
    </cfRule>
  </conditionalFormatting>
  <conditionalFormatting sqref="A34">
    <cfRule type="cellIs" dxfId="274" priority="54" stopIfTrue="1" operator="equal">
      <formula>"H"</formula>
    </cfRule>
    <cfRule type="cellIs" dxfId="273" priority="55" stopIfTrue="1" operator="equal">
      <formula>"F"</formula>
    </cfRule>
  </conditionalFormatting>
  <conditionalFormatting sqref="O34">
    <cfRule type="cellIs" dxfId="272" priority="52" stopIfTrue="1" operator="lessThan">
      <formula>0</formula>
    </cfRule>
  </conditionalFormatting>
  <conditionalFormatting sqref="M33">
    <cfRule type="cellIs" dxfId="271" priority="47" stopIfTrue="1" operator="lessThan">
      <formula>0</formula>
    </cfRule>
  </conditionalFormatting>
  <conditionalFormatting sqref="E33:F33">
    <cfRule type="cellIs" dxfId="270" priority="50" stopIfTrue="1" operator="between">
      <formula>1</formula>
      <formula>99999999</formula>
    </cfRule>
  </conditionalFormatting>
  <conditionalFormatting sqref="A33">
    <cfRule type="cellIs" dxfId="269" priority="48" stopIfTrue="1" operator="equal">
      <formula>"H"</formula>
    </cfRule>
    <cfRule type="cellIs" dxfId="268" priority="49" stopIfTrue="1" operator="equal">
      <formula>"F"</formula>
    </cfRule>
  </conditionalFormatting>
  <conditionalFormatting sqref="O33">
    <cfRule type="cellIs" dxfId="267" priority="46" stopIfTrue="1" operator="lessThan">
      <formula>0</formula>
    </cfRule>
  </conditionalFormatting>
  <conditionalFormatting sqref="S33">
    <cfRule type="cellIs" dxfId="266" priority="45" stopIfTrue="1" operator="lessThan">
      <formula>0</formula>
    </cfRule>
  </conditionalFormatting>
  <conditionalFormatting sqref="M39">
    <cfRule type="cellIs" dxfId="265" priority="41" stopIfTrue="1" operator="lessThan">
      <formula>0</formula>
    </cfRule>
  </conditionalFormatting>
  <conditionalFormatting sqref="E39:F39">
    <cfRule type="cellIs" dxfId="264" priority="44" stopIfTrue="1" operator="between">
      <formula>1</formula>
      <formula>99999999</formula>
    </cfRule>
  </conditionalFormatting>
  <conditionalFormatting sqref="A39">
    <cfRule type="cellIs" dxfId="263" priority="42" stopIfTrue="1" operator="equal">
      <formula>"H"</formula>
    </cfRule>
    <cfRule type="cellIs" dxfId="262" priority="43" stopIfTrue="1" operator="equal">
      <formula>"F"</formula>
    </cfRule>
  </conditionalFormatting>
  <conditionalFormatting sqref="O39">
    <cfRule type="cellIs" dxfId="261" priority="40" stopIfTrue="1" operator="lessThan">
      <formula>0</formula>
    </cfRule>
  </conditionalFormatting>
  <conditionalFormatting sqref="S39">
    <cfRule type="cellIs" dxfId="260" priority="39" stopIfTrue="1" operator="lessThan">
      <formula>0</formula>
    </cfRule>
  </conditionalFormatting>
  <conditionalFormatting sqref="E38:F38">
    <cfRule type="cellIs" dxfId="259" priority="38" stopIfTrue="1" operator="between">
      <formula>1</formula>
      <formula>99999999</formula>
    </cfRule>
  </conditionalFormatting>
  <conditionalFormatting sqref="A38">
    <cfRule type="cellIs" dxfId="258" priority="36" stopIfTrue="1" operator="equal">
      <formula>"H"</formula>
    </cfRule>
    <cfRule type="cellIs" dxfId="257" priority="37" stopIfTrue="1" operator="equal">
      <formula>"F"</formula>
    </cfRule>
  </conditionalFormatting>
  <conditionalFormatting sqref="G2:T2">
    <cfRule type="cellIs" dxfId="256" priority="32" stopIfTrue="1" operator="lessThan">
      <formula>0</formula>
    </cfRule>
  </conditionalFormatting>
  <conditionalFormatting sqref="O1">
    <cfRule type="cellIs" dxfId="255" priority="31" stopIfTrue="1" operator="lessThan">
      <formula>0</formula>
    </cfRule>
  </conditionalFormatting>
  <conditionalFormatting sqref="E1:F1">
    <cfRule type="cellIs" dxfId="254" priority="30" operator="between">
      <formula>2004</formula>
      <formula>2005</formula>
    </cfRule>
  </conditionalFormatting>
  <conditionalFormatting sqref="L7:L41">
    <cfRule type="cellIs" dxfId="253" priority="29" stopIfTrue="1" operator="notEqual">
      <formula>"F"</formula>
    </cfRule>
  </conditionalFormatting>
  <conditionalFormatting sqref="E7:F7 E10:E11 F9 F11 F13 F15 F17 F19 F21 F23 F25 F27">
    <cfRule type="cellIs" dxfId="252" priority="28" stopIfTrue="1" operator="between">
      <formula>1</formula>
      <formula>99999999</formula>
    </cfRule>
  </conditionalFormatting>
  <conditionalFormatting sqref="O7 O10:O11">
    <cfRule type="cellIs" dxfId="251" priority="26" stopIfTrue="1" operator="lessThan">
      <formula>0</formula>
    </cfRule>
  </conditionalFormatting>
  <conditionalFormatting sqref="S7 S10:S11">
    <cfRule type="cellIs" dxfId="250" priority="25" stopIfTrue="1" operator="lessThan">
      <formula>0</formula>
    </cfRule>
  </conditionalFormatting>
  <conditionalFormatting sqref="E9">
    <cfRule type="cellIs" dxfId="249" priority="24" stopIfTrue="1" operator="between">
      <formula>1</formula>
      <formula>99999999</formula>
    </cfRule>
  </conditionalFormatting>
  <conditionalFormatting sqref="S9">
    <cfRule type="cellIs" dxfId="248" priority="21" stopIfTrue="1" operator="lessThan">
      <formula>0</formula>
    </cfRule>
  </conditionalFormatting>
  <conditionalFormatting sqref="Q5:R5">
    <cfRule type="cellIs" dxfId="247" priority="9" stopIfTrue="1" operator="lessThan">
      <formula>0</formula>
    </cfRule>
  </conditionalFormatting>
  <conditionalFormatting sqref="Q4">
    <cfRule type="cellIs" dxfId="246" priority="8" stopIfTrue="1" operator="lessThan">
      <formula>0</formula>
    </cfRule>
  </conditionalFormatting>
  <conditionalFormatting sqref="Q6">
    <cfRule type="cellIs" dxfId="245" priority="7" stopIfTrue="1" operator="lessThan">
      <formula>0</formula>
    </cfRule>
  </conditionalFormatting>
  <conditionalFormatting sqref="A29">
    <cfRule type="cellIs" dxfId="244" priority="5" stopIfTrue="1" operator="equal">
      <formula>"H"</formula>
    </cfRule>
    <cfRule type="cellIs" dxfId="243" priority="6" stopIfTrue="1" operator="equal">
      <formula>"F"</formula>
    </cfRule>
  </conditionalFormatting>
  <conditionalFormatting sqref="E29:F29">
    <cfRule type="cellIs" dxfId="242" priority="4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49"/>
  <sheetViews>
    <sheetView zoomScale="70" zoomScaleNormal="70" workbookViewId="0">
      <selection activeCell="F13" sqref="F13"/>
    </sheetView>
  </sheetViews>
  <sheetFormatPr baseColWidth="10" defaultRowHeight="15"/>
  <cols>
    <col min="1" max="1" width="5.7109375" bestFit="1" customWidth="1"/>
    <col min="2" max="2" width="5.7109375" customWidth="1"/>
    <col min="3" max="3" width="11.5703125" customWidth="1"/>
    <col min="4" max="4" width="12.140625" bestFit="1" customWidth="1"/>
    <col min="5" max="5" width="13.85546875" customWidth="1"/>
    <col min="6" max="6" width="11.5703125" customWidth="1"/>
    <col min="7" max="7" width="29.7109375" customWidth="1"/>
    <col min="8" max="8" width="14.85546875" customWidth="1"/>
    <col min="10" max="10" width="9.140625" bestFit="1" customWidth="1"/>
    <col min="11" max="11" width="36.140625" style="49" bestFit="1" customWidth="1"/>
    <col min="12" max="12" width="16.5703125" customWidth="1"/>
    <col min="13" max="13" width="17.85546875" bestFit="1" customWidth="1"/>
    <col min="14" max="14" width="8" customWidth="1"/>
    <col min="15" max="15" width="13.42578125" bestFit="1" customWidth="1"/>
    <col min="16" max="16" width="11.28515625" bestFit="1" customWidth="1"/>
    <col min="17" max="17" width="13.42578125" customWidth="1"/>
    <col min="18" max="18" width="7.85546875" customWidth="1"/>
    <col min="19" max="19" width="19.140625" customWidth="1"/>
    <col min="20" max="20" width="7" customWidth="1"/>
    <col min="21" max="21" width="12.140625" style="87" customWidth="1"/>
    <col min="22" max="22" width="11.42578125" style="91"/>
  </cols>
  <sheetData>
    <row r="1" spans="1:22" ht="28.5">
      <c r="A1" s="74" t="s">
        <v>32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9"/>
      <c r="N1" s="78"/>
      <c r="O1" s="47"/>
      <c r="P1" s="47"/>
      <c r="Q1" s="47"/>
      <c r="R1" s="47"/>
      <c r="S1" s="47"/>
      <c r="T1" s="47"/>
      <c r="U1" s="85"/>
      <c r="V1" s="89"/>
    </row>
    <row r="2" spans="1:22" ht="28.5">
      <c r="A2" s="204" t="s">
        <v>54</v>
      </c>
      <c r="B2" s="205"/>
      <c r="C2" s="205"/>
      <c r="D2" s="205"/>
      <c r="E2" s="205"/>
      <c r="F2" s="168"/>
      <c r="G2" s="83"/>
      <c r="H2" s="83"/>
      <c r="I2" s="83"/>
      <c r="J2" s="83"/>
      <c r="K2" s="83"/>
      <c r="L2" s="83"/>
      <c r="M2" s="84"/>
      <c r="N2" s="83"/>
      <c r="O2" s="167"/>
      <c r="P2" s="167"/>
      <c r="Q2" s="167"/>
      <c r="R2" s="167"/>
      <c r="S2" s="167"/>
      <c r="T2" s="167"/>
      <c r="U2"/>
      <c r="V2"/>
    </row>
    <row r="3" spans="1:22">
      <c r="U3" s="86"/>
      <c r="V3" s="90"/>
    </row>
    <row r="4" spans="1:22" ht="16.5" thickBot="1">
      <c r="M4" s="1" t="s">
        <v>9</v>
      </c>
      <c r="O4" s="1" t="s">
        <v>9</v>
      </c>
      <c r="Q4" s="1" t="s">
        <v>9</v>
      </c>
      <c r="S4" s="1" t="s">
        <v>9</v>
      </c>
      <c r="V4" s="170" t="s">
        <v>21</v>
      </c>
    </row>
    <row r="5" spans="1:22" ht="37.5">
      <c r="A5" s="193" t="s">
        <v>0</v>
      </c>
      <c r="B5" s="195" t="s">
        <v>1</v>
      </c>
      <c r="C5" s="197" t="s">
        <v>23</v>
      </c>
      <c r="D5" s="199" t="s">
        <v>22</v>
      </c>
      <c r="E5" s="208" t="s">
        <v>35</v>
      </c>
      <c r="F5" s="187" t="s">
        <v>34</v>
      </c>
      <c r="G5" s="206" t="s">
        <v>2</v>
      </c>
      <c r="H5" s="183" t="s">
        <v>3</v>
      </c>
      <c r="I5" s="185" t="s">
        <v>4</v>
      </c>
      <c r="J5" s="189" t="s">
        <v>5</v>
      </c>
      <c r="K5" s="191" t="s">
        <v>44</v>
      </c>
      <c r="L5" s="210" t="s">
        <v>45</v>
      </c>
      <c r="M5" s="169" t="s">
        <v>38</v>
      </c>
      <c r="N5" s="206" t="s">
        <v>8</v>
      </c>
      <c r="O5" s="160" t="s">
        <v>39</v>
      </c>
      <c r="P5" s="206" t="s">
        <v>8</v>
      </c>
      <c r="Q5" s="161" t="s">
        <v>40</v>
      </c>
      <c r="R5" s="206" t="s">
        <v>8</v>
      </c>
      <c r="S5" s="162" t="s">
        <v>41</v>
      </c>
      <c r="T5" s="206" t="s">
        <v>8</v>
      </c>
      <c r="U5" s="181" t="s">
        <v>42</v>
      </c>
    </row>
    <row r="6" spans="1:22" ht="16.5" thickBot="1">
      <c r="A6" s="194"/>
      <c r="B6" s="196"/>
      <c r="C6" s="198"/>
      <c r="D6" s="200"/>
      <c r="E6" s="209"/>
      <c r="F6" s="188"/>
      <c r="G6" s="212"/>
      <c r="H6" s="184"/>
      <c r="I6" s="186"/>
      <c r="J6" s="190"/>
      <c r="K6" s="192"/>
      <c r="L6" s="211"/>
      <c r="M6" s="1" t="s">
        <v>27</v>
      </c>
      <c r="N6" s="207"/>
      <c r="O6" s="1" t="s">
        <v>19</v>
      </c>
      <c r="P6" s="207"/>
      <c r="Q6" s="1" t="s">
        <v>20</v>
      </c>
      <c r="R6" s="207"/>
      <c r="S6" s="1" t="s">
        <v>24</v>
      </c>
      <c r="T6" s="207"/>
      <c r="U6" s="182"/>
    </row>
    <row r="7" spans="1:22" ht="23.25">
      <c r="A7" s="98" t="s">
        <v>10</v>
      </c>
      <c r="B7" s="100"/>
      <c r="C7" s="99" t="str">
        <f>IF(N7="","",SUM(N7,P7,R7,T7))</f>
        <v/>
      </c>
      <c r="D7" s="4" t="str">
        <f t="shared" ref="D7:D41" si="0">IF(C7="","",RANK(C7,$C$7:$C$41,1))</f>
        <v/>
      </c>
      <c r="E7" s="5"/>
      <c r="F7" s="129"/>
      <c r="G7" s="7"/>
      <c r="H7" s="8"/>
      <c r="I7" s="34"/>
      <c r="J7" s="9"/>
      <c r="K7" s="10"/>
      <c r="L7" s="6" t="s">
        <v>11</v>
      </c>
      <c r="M7" s="51"/>
      <c r="N7" s="145" t="str">
        <f t="shared" ref="N7:N41" si="1">IF(M7="","",RANK(M7,$M$7:$M$41,0))</f>
        <v/>
      </c>
      <c r="O7" s="53"/>
      <c r="P7" s="145" t="str">
        <f t="shared" ref="P7:P41" si="2">IF(O7="","",RANK(O7,$O$7:$O$41,0))</f>
        <v/>
      </c>
      <c r="Q7" s="147"/>
      <c r="R7" s="145" t="str">
        <f>IF(Q7="","",RANK(Q7,$Q$7:$Q$41,1))</f>
        <v/>
      </c>
      <c r="S7" s="55"/>
      <c r="T7" s="145" t="str">
        <f>IF(S7="","",RANK(S7,$S$7:$S$41,0))</f>
        <v/>
      </c>
      <c r="U7" s="88">
        <f>SUM(J7*0.55)</f>
        <v>0</v>
      </c>
      <c r="V7"/>
    </row>
    <row r="8" spans="1:22" ht="23.25">
      <c r="A8" s="98" t="s">
        <v>10</v>
      </c>
      <c r="B8" s="100"/>
      <c r="C8" s="99" t="str">
        <f t="shared" ref="C8:C41" si="3">IF(N8="","",SUM(N8,P8,R8,T8))</f>
        <v/>
      </c>
      <c r="D8" s="4" t="str">
        <f t="shared" si="0"/>
        <v/>
      </c>
      <c r="E8" s="5"/>
      <c r="F8" s="129"/>
      <c r="G8" s="7"/>
      <c r="H8" s="8"/>
      <c r="I8" s="34"/>
      <c r="J8" s="9"/>
      <c r="K8" s="10"/>
      <c r="L8" s="6" t="s">
        <v>11</v>
      </c>
      <c r="M8" s="51"/>
      <c r="N8" s="145" t="str">
        <f t="shared" si="1"/>
        <v/>
      </c>
      <c r="O8" s="53"/>
      <c r="P8" s="145" t="str">
        <f t="shared" si="2"/>
        <v/>
      </c>
      <c r="Q8" s="147"/>
      <c r="R8" s="145" t="str">
        <f t="shared" ref="R8:R41" si="4">IF(Q8="","",RANK(Q8,$Q$7:$Q$41,1))</f>
        <v/>
      </c>
      <c r="S8" s="55"/>
      <c r="T8" s="145" t="str">
        <f t="shared" ref="T8:T41" si="5">IF(S8="","",RANK(S8,$S$7:$S$41,0))</f>
        <v/>
      </c>
      <c r="U8" s="88">
        <f t="shared" ref="U8:U41" si="6">SUM(J8*0.55)</f>
        <v>0</v>
      </c>
      <c r="V8"/>
    </row>
    <row r="9" spans="1:22" ht="23.25">
      <c r="A9" s="98" t="s">
        <v>10</v>
      </c>
      <c r="B9" s="100"/>
      <c r="C9" s="99" t="str">
        <f t="shared" si="3"/>
        <v/>
      </c>
      <c r="D9" s="4" t="str">
        <f t="shared" si="0"/>
        <v/>
      </c>
      <c r="E9" s="5"/>
      <c r="F9" s="129"/>
      <c r="G9" s="41"/>
      <c r="H9" s="42"/>
      <c r="I9" s="39"/>
      <c r="J9" s="43"/>
      <c r="K9" s="50"/>
      <c r="L9" s="6" t="s">
        <v>11</v>
      </c>
      <c r="M9" s="51"/>
      <c r="N9" s="145" t="str">
        <f t="shared" si="1"/>
        <v/>
      </c>
      <c r="O9" s="53"/>
      <c r="P9" s="145" t="str">
        <f t="shared" si="2"/>
        <v/>
      </c>
      <c r="Q9" s="147"/>
      <c r="R9" s="145" t="str">
        <f t="shared" si="4"/>
        <v/>
      </c>
      <c r="S9" s="55"/>
      <c r="T9" s="145" t="str">
        <f t="shared" si="5"/>
        <v/>
      </c>
      <c r="U9" s="88">
        <f t="shared" si="6"/>
        <v>0</v>
      </c>
      <c r="V9"/>
    </row>
    <row r="10" spans="1:22" ht="23.25">
      <c r="A10" s="98" t="s">
        <v>10</v>
      </c>
      <c r="B10" s="100"/>
      <c r="C10" s="99" t="str">
        <f t="shared" si="3"/>
        <v/>
      </c>
      <c r="D10" s="4" t="str">
        <f t="shared" si="0"/>
        <v/>
      </c>
      <c r="E10" s="5"/>
      <c r="F10" s="129"/>
      <c r="G10" s="7"/>
      <c r="H10" s="8"/>
      <c r="I10" s="34"/>
      <c r="J10" s="9"/>
      <c r="K10" s="10"/>
      <c r="L10" s="6" t="s">
        <v>11</v>
      </c>
      <c r="M10" s="51"/>
      <c r="N10" s="145" t="str">
        <f t="shared" si="1"/>
        <v/>
      </c>
      <c r="O10" s="53"/>
      <c r="P10" s="145" t="str">
        <f t="shared" si="2"/>
        <v/>
      </c>
      <c r="Q10" s="147"/>
      <c r="R10" s="145" t="str">
        <f t="shared" si="4"/>
        <v/>
      </c>
      <c r="S10" s="55"/>
      <c r="T10" s="145" t="str">
        <f t="shared" si="5"/>
        <v/>
      </c>
      <c r="U10" s="88">
        <f t="shared" si="6"/>
        <v>0</v>
      </c>
      <c r="V10"/>
    </row>
    <row r="11" spans="1:22" ht="23.25">
      <c r="A11" s="98" t="s">
        <v>10</v>
      </c>
      <c r="B11" s="100"/>
      <c r="C11" s="99" t="str">
        <f t="shared" si="3"/>
        <v/>
      </c>
      <c r="D11" s="4" t="str">
        <f t="shared" si="0"/>
        <v/>
      </c>
      <c r="E11" s="5"/>
      <c r="F11" s="129"/>
      <c r="G11" s="7"/>
      <c r="H11" s="8"/>
      <c r="I11" s="34"/>
      <c r="J11" s="9"/>
      <c r="K11" s="10"/>
      <c r="L11" s="6" t="s">
        <v>11</v>
      </c>
      <c r="M11" s="51"/>
      <c r="N11" s="145" t="str">
        <f t="shared" si="1"/>
        <v/>
      </c>
      <c r="O11" s="53"/>
      <c r="P11" s="145" t="str">
        <f t="shared" si="2"/>
        <v/>
      </c>
      <c r="Q11" s="147"/>
      <c r="R11" s="145" t="str">
        <f t="shared" si="4"/>
        <v/>
      </c>
      <c r="S11" s="55"/>
      <c r="T11" s="145" t="str">
        <f t="shared" si="5"/>
        <v/>
      </c>
      <c r="U11" s="88">
        <f t="shared" si="6"/>
        <v>0</v>
      </c>
      <c r="V11"/>
    </row>
    <row r="12" spans="1:22" ht="23.25">
      <c r="A12" s="98" t="s">
        <v>10</v>
      </c>
      <c r="B12" s="100"/>
      <c r="C12" s="99" t="str">
        <f t="shared" si="3"/>
        <v/>
      </c>
      <c r="D12" s="4" t="str">
        <f t="shared" si="0"/>
        <v/>
      </c>
      <c r="E12" s="5"/>
      <c r="F12" s="129"/>
      <c r="G12" s="7"/>
      <c r="H12" s="8"/>
      <c r="I12" s="34"/>
      <c r="J12" s="9"/>
      <c r="K12" s="10"/>
      <c r="L12" s="6" t="s">
        <v>11</v>
      </c>
      <c r="M12" s="51"/>
      <c r="N12" s="145" t="str">
        <f t="shared" si="1"/>
        <v/>
      </c>
      <c r="O12" s="53"/>
      <c r="P12" s="145" t="str">
        <f t="shared" si="2"/>
        <v/>
      </c>
      <c r="Q12" s="147"/>
      <c r="R12" s="145" t="str">
        <f t="shared" si="4"/>
        <v/>
      </c>
      <c r="S12" s="55"/>
      <c r="T12" s="145" t="str">
        <f t="shared" si="5"/>
        <v/>
      </c>
      <c r="U12" s="88">
        <f t="shared" si="6"/>
        <v>0</v>
      </c>
      <c r="V12"/>
    </row>
    <row r="13" spans="1:22" ht="23.25">
      <c r="A13" s="98" t="s">
        <v>10</v>
      </c>
      <c r="B13" s="100"/>
      <c r="C13" s="99" t="str">
        <f t="shared" si="3"/>
        <v/>
      </c>
      <c r="D13" s="4" t="str">
        <f t="shared" si="0"/>
        <v/>
      </c>
      <c r="E13" s="5"/>
      <c r="F13" s="129"/>
      <c r="G13" s="7"/>
      <c r="H13" s="8"/>
      <c r="I13" s="34"/>
      <c r="J13" s="9"/>
      <c r="K13" s="10"/>
      <c r="L13" s="6" t="s">
        <v>11</v>
      </c>
      <c r="M13" s="51"/>
      <c r="N13" s="145" t="str">
        <f t="shared" si="1"/>
        <v/>
      </c>
      <c r="O13" s="53"/>
      <c r="P13" s="145" t="str">
        <f t="shared" si="2"/>
        <v/>
      </c>
      <c r="Q13" s="147"/>
      <c r="R13" s="145" t="str">
        <f t="shared" si="4"/>
        <v/>
      </c>
      <c r="S13" s="55"/>
      <c r="T13" s="145" t="str">
        <f t="shared" si="5"/>
        <v/>
      </c>
      <c r="U13" s="88">
        <f t="shared" si="6"/>
        <v>0</v>
      </c>
      <c r="V13"/>
    </row>
    <row r="14" spans="1:22" ht="23.25">
      <c r="A14" s="98" t="s">
        <v>10</v>
      </c>
      <c r="B14" s="100"/>
      <c r="C14" s="99" t="str">
        <f t="shared" si="3"/>
        <v/>
      </c>
      <c r="D14" s="4" t="str">
        <f t="shared" si="0"/>
        <v/>
      </c>
      <c r="E14" s="5"/>
      <c r="F14" s="129"/>
      <c r="G14" s="41"/>
      <c r="H14" s="42"/>
      <c r="I14" s="39"/>
      <c r="J14" s="43"/>
      <c r="K14" s="50"/>
      <c r="L14" s="6" t="s">
        <v>11</v>
      </c>
      <c r="M14" s="51"/>
      <c r="N14" s="145" t="str">
        <f t="shared" si="1"/>
        <v/>
      </c>
      <c r="O14" s="53"/>
      <c r="P14" s="145" t="str">
        <f t="shared" si="2"/>
        <v/>
      </c>
      <c r="Q14" s="147"/>
      <c r="R14" s="145" t="str">
        <f t="shared" si="4"/>
        <v/>
      </c>
      <c r="S14" s="55"/>
      <c r="T14" s="145" t="str">
        <f t="shared" si="5"/>
        <v/>
      </c>
      <c r="U14" s="88">
        <f t="shared" si="6"/>
        <v>0</v>
      </c>
      <c r="V14"/>
    </row>
    <row r="15" spans="1:22" ht="23.25">
      <c r="A15" s="98" t="s">
        <v>10</v>
      </c>
      <c r="B15" s="100"/>
      <c r="C15" s="99" t="str">
        <f t="shared" si="3"/>
        <v/>
      </c>
      <c r="D15" s="4" t="str">
        <f t="shared" si="0"/>
        <v/>
      </c>
      <c r="E15" s="5"/>
      <c r="F15" s="129"/>
      <c r="G15" s="7"/>
      <c r="H15" s="8"/>
      <c r="I15" s="34"/>
      <c r="J15" s="9"/>
      <c r="K15" s="10"/>
      <c r="L15" s="6" t="s">
        <v>11</v>
      </c>
      <c r="M15" s="51"/>
      <c r="N15" s="145" t="str">
        <f t="shared" si="1"/>
        <v/>
      </c>
      <c r="O15" s="53"/>
      <c r="P15" s="145" t="str">
        <f t="shared" si="2"/>
        <v/>
      </c>
      <c r="Q15" s="147"/>
      <c r="R15" s="145" t="str">
        <f t="shared" si="4"/>
        <v/>
      </c>
      <c r="S15" s="55"/>
      <c r="T15" s="145" t="str">
        <f t="shared" si="5"/>
        <v/>
      </c>
      <c r="U15" s="88">
        <f t="shared" si="6"/>
        <v>0</v>
      </c>
      <c r="V15"/>
    </row>
    <row r="16" spans="1:22" ht="23.25">
      <c r="A16" s="98" t="s">
        <v>10</v>
      </c>
      <c r="B16" s="100"/>
      <c r="C16" s="99" t="str">
        <f t="shared" si="3"/>
        <v/>
      </c>
      <c r="D16" s="4" t="str">
        <f t="shared" si="0"/>
        <v/>
      </c>
      <c r="E16" s="5"/>
      <c r="F16" s="129"/>
      <c r="G16" s="7"/>
      <c r="H16" s="8"/>
      <c r="I16" s="34"/>
      <c r="J16" s="9"/>
      <c r="K16" s="10"/>
      <c r="L16" s="6" t="s">
        <v>11</v>
      </c>
      <c r="M16" s="51"/>
      <c r="N16" s="145" t="str">
        <f t="shared" si="1"/>
        <v/>
      </c>
      <c r="O16" s="53"/>
      <c r="P16" s="145" t="str">
        <f t="shared" si="2"/>
        <v/>
      </c>
      <c r="Q16" s="147"/>
      <c r="R16" s="145" t="str">
        <f t="shared" si="4"/>
        <v/>
      </c>
      <c r="S16" s="55"/>
      <c r="T16" s="145" t="str">
        <f t="shared" si="5"/>
        <v/>
      </c>
      <c r="U16" s="88">
        <f t="shared" si="6"/>
        <v>0</v>
      </c>
      <c r="V16"/>
    </row>
    <row r="17" spans="1:22" ht="23.25">
      <c r="A17" s="2" t="s">
        <v>10</v>
      </c>
      <c r="B17" s="100"/>
      <c r="C17" s="99" t="str">
        <f t="shared" si="3"/>
        <v/>
      </c>
      <c r="D17" s="4" t="str">
        <f t="shared" si="0"/>
        <v/>
      </c>
      <c r="E17" s="5"/>
      <c r="F17" s="129"/>
      <c r="G17" s="7"/>
      <c r="H17" s="8"/>
      <c r="I17" s="34"/>
      <c r="J17" s="9"/>
      <c r="K17" s="10"/>
      <c r="L17" s="6" t="s">
        <v>11</v>
      </c>
      <c r="M17" s="51"/>
      <c r="N17" s="145" t="str">
        <f t="shared" si="1"/>
        <v/>
      </c>
      <c r="O17" s="53"/>
      <c r="P17" s="145" t="str">
        <f t="shared" si="2"/>
        <v/>
      </c>
      <c r="Q17" s="147"/>
      <c r="R17" s="145" t="str">
        <f t="shared" si="4"/>
        <v/>
      </c>
      <c r="S17" s="55"/>
      <c r="T17" s="145" t="str">
        <f t="shared" si="5"/>
        <v/>
      </c>
      <c r="U17" s="88">
        <f t="shared" si="6"/>
        <v>0</v>
      </c>
      <c r="V17"/>
    </row>
    <row r="18" spans="1:22" ht="23.25">
      <c r="A18" s="2" t="s">
        <v>10</v>
      </c>
      <c r="B18" s="100"/>
      <c r="C18" s="99" t="str">
        <f t="shared" si="3"/>
        <v/>
      </c>
      <c r="D18" s="4" t="str">
        <f t="shared" si="0"/>
        <v/>
      </c>
      <c r="E18" s="5"/>
      <c r="F18" s="129"/>
      <c r="G18" s="7"/>
      <c r="H18" s="8"/>
      <c r="I18" s="34"/>
      <c r="J18" s="9"/>
      <c r="K18" s="10"/>
      <c r="L18" s="6" t="s">
        <v>11</v>
      </c>
      <c r="M18" s="51"/>
      <c r="N18" s="145" t="str">
        <f t="shared" si="1"/>
        <v/>
      </c>
      <c r="O18" s="53"/>
      <c r="P18" s="145" t="str">
        <f t="shared" si="2"/>
        <v/>
      </c>
      <c r="Q18" s="147"/>
      <c r="R18" s="145" t="str">
        <f t="shared" si="4"/>
        <v/>
      </c>
      <c r="S18" s="55"/>
      <c r="T18" s="145" t="str">
        <f t="shared" si="5"/>
        <v/>
      </c>
      <c r="U18" s="88">
        <f t="shared" si="6"/>
        <v>0</v>
      </c>
      <c r="V18"/>
    </row>
    <row r="19" spans="1:22" ht="23.25">
      <c r="A19" s="2" t="s">
        <v>10</v>
      </c>
      <c r="B19" s="100"/>
      <c r="C19" s="99" t="str">
        <f t="shared" si="3"/>
        <v/>
      </c>
      <c r="D19" s="4" t="str">
        <f t="shared" si="0"/>
        <v/>
      </c>
      <c r="E19" s="5"/>
      <c r="F19" s="129"/>
      <c r="G19" s="7"/>
      <c r="H19" s="8"/>
      <c r="I19" s="39"/>
      <c r="J19" s="43"/>
      <c r="K19" s="11"/>
      <c r="L19" s="6" t="s">
        <v>11</v>
      </c>
      <c r="M19" s="51"/>
      <c r="N19" s="145" t="str">
        <f t="shared" si="1"/>
        <v/>
      </c>
      <c r="O19" s="53"/>
      <c r="P19" s="145" t="str">
        <f t="shared" si="2"/>
        <v/>
      </c>
      <c r="Q19" s="147"/>
      <c r="R19" s="145" t="str">
        <f t="shared" si="4"/>
        <v/>
      </c>
      <c r="S19" s="55"/>
      <c r="T19" s="145" t="str">
        <f t="shared" si="5"/>
        <v/>
      </c>
      <c r="U19" s="88">
        <f t="shared" si="6"/>
        <v>0</v>
      </c>
      <c r="V19"/>
    </row>
    <row r="20" spans="1:22" ht="23.25">
      <c r="A20" s="2" t="s">
        <v>10</v>
      </c>
      <c r="B20" s="100"/>
      <c r="C20" s="99" t="str">
        <f t="shared" si="3"/>
        <v/>
      </c>
      <c r="D20" s="4" t="str">
        <f t="shared" si="0"/>
        <v/>
      </c>
      <c r="E20" s="5"/>
      <c r="F20" s="129"/>
      <c r="G20" s="7"/>
      <c r="H20" s="8"/>
      <c r="I20" s="34"/>
      <c r="J20" s="9"/>
      <c r="K20" s="10"/>
      <c r="L20" s="6" t="s">
        <v>11</v>
      </c>
      <c r="M20" s="51"/>
      <c r="N20" s="145" t="str">
        <f t="shared" si="1"/>
        <v/>
      </c>
      <c r="O20" s="53"/>
      <c r="P20" s="145" t="str">
        <f t="shared" si="2"/>
        <v/>
      </c>
      <c r="Q20" s="147"/>
      <c r="R20" s="145" t="str">
        <f t="shared" si="4"/>
        <v/>
      </c>
      <c r="S20" s="55"/>
      <c r="T20" s="145" t="str">
        <f t="shared" si="5"/>
        <v/>
      </c>
      <c r="U20" s="88">
        <f t="shared" si="6"/>
        <v>0</v>
      </c>
      <c r="V20"/>
    </row>
    <row r="21" spans="1:22" ht="23.25">
      <c r="A21" s="2" t="s">
        <v>10</v>
      </c>
      <c r="B21" s="100"/>
      <c r="C21" s="99" t="str">
        <f t="shared" si="3"/>
        <v/>
      </c>
      <c r="D21" s="4" t="str">
        <f t="shared" si="0"/>
        <v/>
      </c>
      <c r="E21" s="5"/>
      <c r="F21" s="129"/>
      <c r="G21" s="7"/>
      <c r="H21" s="8"/>
      <c r="I21" s="34"/>
      <c r="J21" s="9"/>
      <c r="K21" s="10"/>
      <c r="L21" s="6" t="s">
        <v>11</v>
      </c>
      <c r="M21" s="51"/>
      <c r="N21" s="145" t="str">
        <f t="shared" si="1"/>
        <v/>
      </c>
      <c r="O21" s="53"/>
      <c r="P21" s="145" t="str">
        <f t="shared" si="2"/>
        <v/>
      </c>
      <c r="Q21" s="147"/>
      <c r="R21" s="145" t="str">
        <f t="shared" si="4"/>
        <v/>
      </c>
      <c r="S21" s="55"/>
      <c r="T21" s="145" t="str">
        <f t="shared" si="5"/>
        <v/>
      </c>
      <c r="U21" s="88">
        <f t="shared" si="6"/>
        <v>0</v>
      </c>
      <c r="V21"/>
    </row>
    <row r="22" spans="1:22" ht="23.25">
      <c r="A22" s="98" t="s">
        <v>10</v>
      </c>
      <c r="B22" s="100"/>
      <c r="C22" s="99" t="str">
        <f t="shared" si="3"/>
        <v/>
      </c>
      <c r="D22" s="4" t="str">
        <f t="shared" si="0"/>
        <v/>
      </c>
      <c r="E22" s="5"/>
      <c r="F22" s="129"/>
      <c r="G22" s="41"/>
      <c r="H22" s="42"/>
      <c r="I22" s="34"/>
      <c r="J22" s="9"/>
      <c r="K22" s="50"/>
      <c r="L22" s="6" t="s">
        <v>11</v>
      </c>
      <c r="M22" s="51"/>
      <c r="N22" s="145" t="str">
        <f t="shared" si="1"/>
        <v/>
      </c>
      <c r="O22" s="53"/>
      <c r="P22" s="145" t="str">
        <f t="shared" si="2"/>
        <v/>
      </c>
      <c r="Q22" s="147"/>
      <c r="R22" s="145" t="str">
        <f t="shared" si="4"/>
        <v/>
      </c>
      <c r="S22" s="55"/>
      <c r="T22" s="145" t="str">
        <f t="shared" si="5"/>
        <v/>
      </c>
      <c r="U22" s="88">
        <f t="shared" si="6"/>
        <v>0</v>
      </c>
      <c r="V22"/>
    </row>
    <row r="23" spans="1:22" ht="23.25">
      <c r="A23" s="98" t="s">
        <v>10</v>
      </c>
      <c r="B23" s="100"/>
      <c r="C23" s="99" t="str">
        <f t="shared" si="3"/>
        <v/>
      </c>
      <c r="D23" s="4" t="str">
        <f t="shared" si="0"/>
        <v/>
      </c>
      <c r="E23" s="5"/>
      <c r="F23" s="129"/>
      <c r="G23" s="7"/>
      <c r="H23" s="8"/>
      <c r="I23" s="34"/>
      <c r="J23" s="9"/>
      <c r="K23" s="10"/>
      <c r="L23" s="6" t="s">
        <v>11</v>
      </c>
      <c r="M23" s="51"/>
      <c r="N23" s="145" t="str">
        <f t="shared" si="1"/>
        <v/>
      </c>
      <c r="O23" s="53"/>
      <c r="P23" s="145" t="str">
        <f t="shared" si="2"/>
        <v/>
      </c>
      <c r="Q23" s="147"/>
      <c r="R23" s="145" t="str">
        <f t="shared" si="4"/>
        <v/>
      </c>
      <c r="S23" s="55"/>
      <c r="T23" s="145" t="str">
        <f t="shared" si="5"/>
        <v/>
      </c>
      <c r="U23" s="88">
        <f t="shared" si="6"/>
        <v>0</v>
      </c>
      <c r="V23"/>
    </row>
    <row r="24" spans="1:22" ht="23.25">
      <c r="A24" s="98" t="s">
        <v>10</v>
      </c>
      <c r="B24" s="100"/>
      <c r="C24" s="99" t="str">
        <f t="shared" si="3"/>
        <v/>
      </c>
      <c r="D24" s="4" t="str">
        <f t="shared" si="0"/>
        <v/>
      </c>
      <c r="E24" s="5"/>
      <c r="F24" s="129"/>
      <c r="G24" s="7"/>
      <c r="H24" s="8"/>
      <c r="I24" s="39"/>
      <c r="J24" s="43"/>
      <c r="K24" s="10"/>
      <c r="L24" s="6" t="s">
        <v>11</v>
      </c>
      <c r="M24" s="51"/>
      <c r="N24" s="145" t="str">
        <f t="shared" si="1"/>
        <v/>
      </c>
      <c r="O24" s="53"/>
      <c r="P24" s="145" t="str">
        <f t="shared" si="2"/>
        <v/>
      </c>
      <c r="Q24" s="147"/>
      <c r="R24" s="145" t="str">
        <f t="shared" si="4"/>
        <v/>
      </c>
      <c r="S24" s="55"/>
      <c r="T24" s="145" t="str">
        <f t="shared" si="5"/>
        <v/>
      </c>
      <c r="U24" s="88">
        <f t="shared" si="6"/>
        <v>0</v>
      </c>
      <c r="V24"/>
    </row>
    <row r="25" spans="1:22" ht="23.25">
      <c r="A25" s="98" t="s">
        <v>10</v>
      </c>
      <c r="B25" s="100"/>
      <c r="C25" s="99" t="str">
        <f t="shared" si="3"/>
        <v/>
      </c>
      <c r="D25" s="4" t="str">
        <f t="shared" si="0"/>
        <v/>
      </c>
      <c r="E25" s="5"/>
      <c r="F25" s="129"/>
      <c r="G25" s="7"/>
      <c r="H25" s="8"/>
      <c r="I25" s="34"/>
      <c r="J25" s="9"/>
      <c r="K25" s="10"/>
      <c r="L25" s="6" t="s">
        <v>11</v>
      </c>
      <c r="M25" s="51"/>
      <c r="N25" s="145" t="str">
        <f t="shared" si="1"/>
        <v/>
      </c>
      <c r="O25" s="53"/>
      <c r="P25" s="145" t="str">
        <f t="shared" si="2"/>
        <v/>
      </c>
      <c r="Q25" s="147"/>
      <c r="R25" s="145" t="str">
        <f t="shared" si="4"/>
        <v/>
      </c>
      <c r="S25" s="55"/>
      <c r="T25" s="145" t="str">
        <f t="shared" si="5"/>
        <v/>
      </c>
      <c r="U25" s="88">
        <f t="shared" si="6"/>
        <v>0</v>
      </c>
      <c r="V25"/>
    </row>
    <row r="26" spans="1:22" ht="23.25">
      <c r="A26" s="98" t="s">
        <v>10</v>
      </c>
      <c r="B26" s="100"/>
      <c r="C26" s="99" t="str">
        <f t="shared" si="3"/>
        <v/>
      </c>
      <c r="D26" s="4" t="str">
        <f t="shared" si="0"/>
        <v/>
      </c>
      <c r="E26" s="5"/>
      <c r="F26" s="129"/>
      <c r="G26" s="7"/>
      <c r="H26" s="8"/>
      <c r="I26" s="39"/>
      <c r="J26" s="43"/>
      <c r="K26" s="10"/>
      <c r="L26" s="6" t="s">
        <v>11</v>
      </c>
      <c r="M26" s="51"/>
      <c r="N26" s="145" t="str">
        <f t="shared" si="1"/>
        <v/>
      </c>
      <c r="O26" s="53"/>
      <c r="P26" s="145" t="str">
        <f t="shared" si="2"/>
        <v/>
      </c>
      <c r="Q26" s="147"/>
      <c r="R26" s="145" t="str">
        <f t="shared" si="4"/>
        <v/>
      </c>
      <c r="S26" s="55"/>
      <c r="T26" s="145" t="str">
        <f t="shared" si="5"/>
        <v/>
      </c>
      <c r="U26" s="88">
        <f t="shared" si="6"/>
        <v>0</v>
      </c>
      <c r="V26"/>
    </row>
    <row r="27" spans="1:22" ht="23.25">
      <c r="A27" s="98" t="s">
        <v>10</v>
      </c>
      <c r="B27" s="100"/>
      <c r="C27" s="99" t="str">
        <f t="shared" si="3"/>
        <v/>
      </c>
      <c r="D27" s="4" t="str">
        <f t="shared" si="0"/>
        <v/>
      </c>
      <c r="E27" s="5"/>
      <c r="F27" s="129"/>
      <c r="G27" s="7"/>
      <c r="H27" s="8"/>
      <c r="I27" s="34"/>
      <c r="J27" s="9"/>
      <c r="K27" s="10"/>
      <c r="L27" s="6" t="s">
        <v>11</v>
      </c>
      <c r="M27" s="51"/>
      <c r="N27" s="145" t="str">
        <f t="shared" si="1"/>
        <v/>
      </c>
      <c r="O27" s="53"/>
      <c r="P27" s="145" t="str">
        <f t="shared" si="2"/>
        <v/>
      </c>
      <c r="Q27" s="147"/>
      <c r="R27" s="145" t="str">
        <f t="shared" si="4"/>
        <v/>
      </c>
      <c r="S27" s="55"/>
      <c r="T27" s="145" t="str">
        <f t="shared" si="5"/>
        <v/>
      </c>
      <c r="U27" s="88">
        <f t="shared" si="6"/>
        <v>0</v>
      </c>
      <c r="V27"/>
    </row>
    <row r="28" spans="1:22" ht="23.25">
      <c r="A28" s="98" t="s">
        <v>10</v>
      </c>
      <c r="B28" s="100"/>
      <c r="C28" s="99" t="str">
        <f t="shared" si="3"/>
        <v/>
      </c>
      <c r="D28" s="4" t="str">
        <f t="shared" si="0"/>
        <v/>
      </c>
      <c r="E28" s="5"/>
      <c r="F28" s="129"/>
      <c r="G28" s="7"/>
      <c r="H28" s="8"/>
      <c r="I28" s="34"/>
      <c r="J28" s="9"/>
      <c r="K28" s="10"/>
      <c r="L28" s="6" t="s">
        <v>11</v>
      </c>
      <c r="M28" s="51"/>
      <c r="N28" s="145" t="str">
        <f t="shared" si="1"/>
        <v/>
      </c>
      <c r="O28" s="53"/>
      <c r="P28" s="145" t="str">
        <f t="shared" si="2"/>
        <v/>
      </c>
      <c r="Q28" s="147"/>
      <c r="R28" s="145" t="str">
        <f t="shared" si="4"/>
        <v/>
      </c>
      <c r="S28" s="55"/>
      <c r="T28" s="145" t="str">
        <f t="shared" si="5"/>
        <v/>
      </c>
      <c r="U28" s="88">
        <f t="shared" si="6"/>
        <v>0</v>
      </c>
      <c r="V28"/>
    </row>
    <row r="29" spans="1:22" ht="23.25">
      <c r="A29" s="98" t="s">
        <v>10</v>
      </c>
      <c r="B29" s="100"/>
      <c r="C29" s="99" t="str">
        <f>IF(N29="","",SUM(N29,P29,R29,T29))</f>
        <v/>
      </c>
      <c r="D29" s="4" t="str">
        <f t="shared" si="0"/>
        <v/>
      </c>
      <c r="E29" s="5"/>
      <c r="F29" s="129"/>
      <c r="G29" s="7"/>
      <c r="H29" s="8"/>
      <c r="I29" s="34"/>
      <c r="J29" s="9"/>
      <c r="K29" s="10"/>
      <c r="L29" s="6" t="s">
        <v>11</v>
      </c>
      <c r="M29" s="51"/>
      <c r="N29" s="145" t="str">
        <f t="shared" si="1"/>
        <v/>
      </c>
      <c r="O29" s="53"/>
      <c r="P29" s="145" t="str">
        <f t="shared" si="2"/>
        <v/>
      </c>
      <c r="Q29" s="147"/>
      <c r="R29" s="145" t="str">
        <f>IF(Q29="","",RANK(Q29,$Q$7:$Q$41,1))</f>
        <v/>
      </c>
      <c r="S29" s="55"/>
      <c r="T29" s="145" t="str">
        <f t="shared" si="5"/>
        <v/>
      </c>
      <c r="U29" s="88">
        <f t="shared" si="6"/>
        <v>0</v>
      </c>
      <c r="V29"/>
    </row>
    <row r="30" spans="1:22" ht="23.25">
      <c r="A30" s="98" t="s">
        <v>10</v>
      </c>
      <c r="B30" s="100"/>
      <c r="C30" s="99" t="str">
        <f t="shared" si="3"/>
        <v/>
      </c>
      <c r="D30" s="4" t="str">
        <f t="shared" si="0"/>
        <v/>
      </c>
      <c r="E30" s="5"/>
      <c r="F30" s="129"/>
      <c r="G30" s="7"/>
      <c r="H30" s="8"/>
      <c r="I30" s="34"/>
      <c r="J30" s="9"/>
      <c r="K30" s="10"/>
      <c r="L30" s="6" t="s">
        <v>11</v>
      </c>
      <c r="M30" s="51"/>
      <c r="N30" s="145" t="str">
        <f t="shared" si="1"/>
        <v/>
      </c>
      <c r="O30" s="53"/>
      <c r="P30" s="145" t="str">
        <f t="shared" si="2"/>
        <v/>
      </c>
      <c r="Q30" s="147"/>
      <c r="R30" s="145" t="str">
        <f t="shared" si="4"/>
        <v/>
      </c>
      <c r="S30" s="55"/>
      <c r="T30" s="145" t="str">
        <f t="shared" si="5"/>
        <v/>
      </c>
      <c r="U30" s="88">
        <f t="shared" si="6"/>
        <v>0</v>
      </c>
      <c r="V30"/>
    </row>
    <row r="31" spans="1:22" ht="23.25">
      <c r="A31" s="98" t="s">
        <v>10</v>
      </c>
      <c r="B31" s="100"/>
      <c r="C31" s="99" t="str">
        <f t="shared" si="3"/>
        <v/>
      </c>
      <c r="D31" s="4" t="str">
        <f t="shared" si="0"/>
        <v/>
      </c>
      <c r="E31" s="36"/>
      <c r="F31" s="131"/>
      <c r="G31" s="37"/>
      <c r="H31" s="38"/>
      <c r="I31" s="39"/>
      <c r="J31" s="40"/>
      <c r="K31" s="97"/>
      <c r="L31" s="6" t="s">
        <v>11</v>
      </c>
      <c r="M31" s="52"/>
      <c r="N31" s="145" t="str">
        <f t="shared" si="1"/>
        <v/>
      </c>
      <c r="O31" s="54"/>
      <c r="P31" s="145" t="str">
        <f t="shared" si="2"/>
        <v/>
      </c>
      <c r="Q31" s="148"/>
      <c r="R31" s="145" t="str">
        <f t="shared" si="4"/>
        <v/>
      </c>
      <c r="S31" s="56"/>
      <c r="T31" s="145" t="str">
        <f t="shared" si="5"/>
        <v/>
      </c>
      <c r="U31" s="88">
        <f t="shared" si="6"/>
        <v>0</v>
      </c>
      <c r="V31"/>
    </row>
    <row r="32" spans="1:22" ht="23.25">
      <c r="A32" s="98" t="s">
        <v>10</v>
      </c>
      <c r="B32" s="100"/>
      <c r="C32" s="99" t="str">
        <f t="shared" si="3"/>
        <v/>
      </c>
      <c r="D32" s="4" t="str">
        <f t="shared" si="0"/>
        <v/>
      </c>
      <c r="E32" s="5"/>
      <c r="F32" s="129"/>
      <c r="G32" s="15"/>
      <c r="H32" s="16"/>
      <c r="I32" s="34"/>
      <c r="J32" s="9"/>
      <c r="K32" s="10"/>
      <c r="L32" s="6" t="s">
        <v>11</v>
      </c>
      <c r="M32" s="51"/>
      <c r="N32" s="145" t="str">
        <f t="shared" si="1"/>
        <v/>
      </c>
      <c r="O32" s="53"/>
      <c r="P32" s="145" t="str">
        <f t="shared" si="2"/>
        <v/>
      </c>
      <c r="Q32" s="147"/>
      <c r="R32" s="145" t="str">
        <f t="shared" si="4"/>
        <v/>
      </c>
      <c r="S32" s="55"/>
      <c r="T32" s="145" t="str">
        <f t="shared" si="5"/>
        <v/>
      </c>
      <c r="U32" s="88">
        <f t="shared" si="6"/>
        <v>0</v>
      </c>
      <c r="V32"/>
    </row>
    <row r="33" spans="1:22" ht="23.25">
      <c r="A33" s="98" t="s">
        <v>10</v>
      </c>
      <c r="B33" s="100"/>
      <c r="C33" s="99" t="str">
        <f t="shared" si="3"/>
        <v/>
      </c>
      <c r="D33" s="4" t="str">
        <f t="shared" si="0"/>
        <v/>
      </c>
      <c r="E33" s="5"/>
      <c r="F33" s="129"/>
      <c r="G33" s="7"/>
      <c r="H33" s="8"/>
      <c r="I33" s="34"/>
      <c r="J33" s="9"/>
      <c r="K33" s="10"/>
      <c r="L33" s="6" t="s">
        <v>11</v>
      </c>
      <c r="M33" s="51"/>
      <c r="N33" s="145" t="str">
        <f t="shared" si="1"/>
        <v/>
      </c>
      <c r="O33" s="53"/>
      <c r="P33" s="145" t="str">
        <f t="shared" si="2"/>
        <v/>
      </c>
      <c r="Q33" s="147"/>
      <c r="R33" s="145" t="str">
        <f t="shared" si="4"/>
        <v/>
      </c>
      <c r="S33" s="55"/>
      <c r="T33" s="145" t="str">
        <f t="shared" si="5"/>
        <v/>
      </c>
      <c r="U33" s="88">
        <f t="shared" si="6"/>
        <v>0</v>
      </c>
      <c r="V33"/>
    </row>
    <row r="34" spans="1:22" ht="23.25">
      <c r="A34" s="98" t="s">
        <v>10</v>
      </c>
      <c r="B34" s="100"/>
      <c r="C34" s="99" t="str">
        <f t="shared" si="3"/>
        <v/>
      </c>
      <c r="D34" s="4" t="str">
        <f>IF(C34="","",RANK(C34,$C$7:$C$41,1))</f>
        <v/>
      </c>
      <c r="E34" s="5"/>
      <c r="F34" s="130"/>
      <c r="G34" s="41"/>
      <c r="H34" s="42"/>
      <c r="I34" s="39"/>
      <c r="J34" s="43"/>
      <c r="K34" s="50"/>
      <c r="L34" s="6" t="s">
        <v>11</v>
      </c>
      <c r="M34" s="51"/>
      <c r="N34" s="145" t="str">
        <f t="shared" si="1"/>
        <v/>
      </c>
      <c r="O34" s="53"/>
      <c r="P34" s="145" t="str">
        <f t="shared" si="2"/>
        <v/>
      </c>
      <c r="Q34" s="147"/>
      <c r="R34" s="145" t="str">
        <f t="shared" si="4"/>
        <v/>
      </c>
      <c r="S34" s="55"/>
      <c r="T34" s="145" t="str">
        <f t="shared" si="5"/>
        <v/>
      </c>
      <c r="U34" s="88">
        <f t="shared" si="6"/>
        <v>0</v>
      </c>
      <c r="V34"/>
    </row>
    <row r="35" spans="1:22" ht="23.25">
      <c r="A35" s="98" t="s">
        <v>10</v>
      </c>
      <c r="B35" s="100"/>
      <c r="C35" s="99" t="str">
        <f t="shared" si="3"/>
        <v/>
      </c>
      <c r="D35" s="4" t="str">
        <f t="shared" si="0"/>
        <v/>
      </c>
      <c r="E35" s="5"/>
      <c r="F35" s="129"/>
      <c r="G35" s="15"/>
      <c r="H35" s="16"/>
      <c r="I35" s="34"/>
      <c r="J35" s="9"/>
      <c r="K35" s="10"/>
      <c r="L35" s="6" t="s">
        <v>11</v>
      </c>
      <c r="M35" s="51"/>
      <c r="N35" s="145" t="str">
        <f t="shared" si="1"/>
        <v/>
      </c>
      <c r="O35" s="53"/>
      <c r="P35" s="145" t="str">
        <f t="shared" si="2"/>
        <v/>
      </c>
      <c r="Q35" s="147"/>
      <c r="R35" s="145" t="str">
        <f t="shared" si="4"/>
        <v/>
      </c>
      <c r="S35" s="55"/>
      <c r="T35" s="145" t="str">
        <f t="shared" si="5"/>
        <v/>
      </c>
      <c r="U35" s="88">
        <f t="shared" si="6"/>
        <v>0</v>
      </c>
      <c r="V35"/>
    </row>
    <row r="36" spans="1:22" ht="23.25">
      <c r="A36" s="98" t="s">
        <v>10</v>
      </c>
      <c r="B36" s="100"/>
      <c r="C36" s="99" t="str">
        <f t="shared" si="3"/>
        <v/>
      </c>
      <c r="D36" s="4" t="str">
        <f t="shared" si="0"/>
        <v/>
      </c>
      <c r="E36" s="5"/>
      <c r="F36" s="129"/>
      <c r="G36" s="15"/>
      <c r="H36" s="16"/>
      <c r="I36" s="34"/>
      <c r="J36" s="9"/>
      <c r="K36" s="10"/>
      <c r="L36" s="6" t="s">
        <v>11</v>
      </c>
      <c r="M36" s="51"/>
      <c r="N36" s="145" t="str">
        <f t="shared" si="1"/>
        <v/>
      </c>
      <c r="O36" s="53"/>
      <c r="P36" s="145" t="str">
        <f t="shared" si="2"/>
        <v/>
      </c>
      <c r="Q36" s="147"/>
      <c r="R36" s="145" t="str">
        <f t="shared" si="4"/>
        <v/>
      </c>
      <c r="S36" s="55"/>
      <c r="T36" s="145" t="str">
        <f t="shared" si="5"/>
        <v/>
      </c>
      <c r="U36" s="88">
        <f t="shared" si="6"/>
        <v>0</v>
      </c>
      <c r="V36"/>
    </row>
    <row r="37" spans="1:22" ht="23.25">
      <c r="A37" s="98" t="s">
        <v>10</v>
      </c>
      <c r="B37" s="100"/>
      <c r="C37" s="99" t="str">
        <f t="shared" si="3"/>
        <v/>
      </c>
      <c r="D37" s="4" t="str">
        <f t="shared" si="0"/>
        <v/>
      </c>
      <c r="E37" s="5"/>
      <c r="F37" s="129"/>
      <c r="G37" s="15"/>
      <c r="H37" s="16"/>
      <c r="I37" s="34"/>
      <c r="J37" s="9"/>
      <c r="K37" s="10"/>
      <c r="L37" s="6" t="s">
        <v>11</v>
      </c>
      <c r="M37" s="51"/>
      <c r="N37" s="145" t="str">
        <f t="shared" si="1"/>
        <v/>
      </c>
      <c r="O37" s="53"/>
      <c r="P37" s="145" t="str">
        <f t="shared" si="2"/>
        <v/>
      </c>
      <c r="Q37" s="147"/>
      <c r="R37" s="145" t="str">
        <f t="shared" si="4"/>
        <v/>
      </c>
      <c r="S37" s="55"/>
      <c r="T37" s="145" t="str">
        <f t="shared" si="5"/>
        <v/>
      </c>
      <c r="U37" s="88">
        <f t="shared" si="6"/>
        <v>0</v>
      </c>
      <c r="V37"/>
    </row>
    <row r="38" spans="1:22" ht="23.25">
      <c r="A38" s="98" t="s">
        <v>10</v>
      </c>
      <c r="B38" s="100"/>
      <c r="C38" s="99" t="str">
        <f t="shared" si="3"/>
        <v/>
      </c>
      <c r="D38" s="4" t="str">
        <f t="shared" si="0"/>
        <v/>
      </c>
      <c r="E38" s="5"/>
      <c r="F38" s="129"/>
      <c r="G38" s="7"/>
      <c r="H38" s="8"/>
      <c r="I38" s="34"/>
      <c r="J38" s="9"/>
      <c r="K38" s="10"/>
      <c r="L38" s="6" t="s">
        <v>11</v>
      </c>
      <c r="M38" s="51"/>
      <c r="N38" s="145" t="str">
        <f t="shared" si="1"/>
        <v/>
      </c>
      <c r="O38" s="53"/>
      <c r="P38" s="145" t="str">
        <f t="shared" si="2"/>
        <v/>
      </c>
      <c r="Q38" s="147"/>
      <c r="R38" s="145" t="str">
        <f t="shared" si="4"/>
        <v/>
      </c>
      <c r="S38" s="55"/>
      <c r="T38" s="145" t="str">
        <f t="shared" si="5"/>
        <v/>
      </c>
      <c r="U38" s="88">
        <f t="shared" si="6"/>
        <v>0</v>
      </c>
      <c r="V38"/>
    </row>
    <row r="39" spans="1:22" ht="23.25">
      <c r="A39" s="98" t="s">
        <v>10</v>
      </c>
      <c r="B39" s="100"/>
      <c r="C39" s="99" t="str">
        <f t="shared" si="3"/>
        <v/>
      </c>
      <c r="D39" s="4" t="str">
        <f t="shared" si="0"/>
        <v/>
      </c>
      <c r="E39" s="5"/>
      <c r="F39" s="130"/>
      <c r="G39" s="41"/>
      <c r="H39" s="42"/>
      <c r="I39" s="39"/>
      <c r="J39" s="43"/>
      <c r="K39" s="50"/>
      <c r="L39" s="6" t="s">
        <v>11</v>
      </c>
      <c r="M39" s="51"/>
      <c r="N39" s="145" t="str">
        <f t="shared" si="1"/>
        <v/>
      </c>
      <c r="O39" s="53"/>
      <c r="P39" s="145" t="str">
        <f t="shared" si="2"/>
        <v/>
      </c>
      <c r="Q39" s="147"/>
      <c r="R39" s="145" t="str">
        <f t="shared" si="4"/>
        <v/>
      </c>
      <c r="S39" s="55"/>
      <c r="T39" s="145" t="str">
        <f t="shared" si="5"/>
        <v/>
      </c>
      <c r="U39" s="88">
        <f t="shared" si="6"/>
        <v>0</v>
      </c>
      <c r="V39"/>
    </row>
    <row r="40" spans="1:22" ht="23.25">
      <c r="A40" s="98" t="s">
        <v>10</v>
      </c>
      <c r="B40" s="100"/>
      <c r="C40" s="99" t="str">
        <f t="shared" si="3"/>
        <v/>
      </c>
      <c r="D40" s="4" t="str">
        <f t="shared" si="0"/>
        <v/>
      </c>
      <c r="E40" s="5"/>
      <c r="F40" s="129"/>
      <c r="G40" s="15"/>
      <c r="H40" s="16"/>
      <c r="I40" s="34"/>
      <c r="J40" s="9"/>
      <c r="K40" s="10"/>
      <c r="L40" s="6" t="s">
        <v>11</v>
      </c>
      <c r="M40" s="51"/>
      <c r="N40" s="145" t="str">
        <f t="shared" si="1"/>
        <v/>
      </c>
      <c r="O40" s="53"/>
      <c r="P40" s="145" t="str">
        <f t="shared" si="2"/>
        <v/>
      </c>
      <c r="Q40" s="147"/>
      <c r="R40" s="145" t="str">
        <f t="shared" si="4"/>
        <v/>
      </c>
      <c r="S40" s="55"/>
      <c r="T40" s="145" t="str">
        <f t="shared" si="5"/>
        <v/>
      </c>
      <c r="U40" s="88">
        <f t="shared" si="6"/>
        <v>0</v>
      </c>
      <c r="V40"/>
    </row>
    <row r="41" spans="1:22" ht="24" thickBot="1">
      <c r="A41" s="101" t="s">
        <v>10</v>
      </c>
      <c r="B41" s="100"/>
      <c r="C41" s="99" t="str">
        <f t="shared" si="3"/>
        <v/>
      </c>
      <c r="D41" s="4" t="str">
        <f t="shared" si="0"/>
        <v/>
      </c>
      <c r="E41" s="12"/>
      <c r="F41" s="132"/>
      <c r="G41" s="66"/>
      <c r="H41" s="67"/>
      <c r="I41" s="35"/>
      <c r="J41" s="13"/>
      <c r="K41" s="14"/>
      <c r="L41" s="6" t="s">
        <v>11</v>
      </c>
      <c r="M41" s="69"/>
      <c r="N41" s="146" t="str">
        <f t="shared" si="1"/>
        <v/>
      </c>
      <c r="O41" s="70"/>
      <c r="P41" s="145" t="str">
        <f t="shared" si="2"/>
        <v/>
      </c>
      <c r="Q41" s="149"/>
      <c r="R41" s="145" t="str">
        <f t="shared" si="4"/>
        <v/>
      </c>
      <c r="S41" s="71"/>
      <c r="T41" s="145" t="str">
        <f t="shared" si="5"/>
        <v/>
      </c>
      <c r="U41" s="88">
        <f t="shared" si="6"/>
        <v>0</v>
      </c>
      <c r="V41"/>
    </row>
    <row r="42" spans="1:22" ht="16.5" thickTop="1">
      <c r="A42" s="17"/>
      <c r="B42" s="17"/>
      <c r="C42" s="17"/>
      <c r="D42" s="18"/>
      <c r="E42" s="19"/>
      <c r="F42" s="19"/>
      <c r="G42" s="18"/>
      <c r="H42" s="20"/>
      <c r="I42" s="21"/>
      <c r="J42" s="22"/>
      <c r="K42" s="28"/>
      <c r="L42" s="23"/>
      <c r="M42" s="24"/>
      <c r="N42" s="24"/>
      <c r="O42" s="24"/>
      <c r="P42" s="24"/>
      <c r="Q42" s="24"/>
      <c r="R42" s="24"/>
      <c r="S42" s="24"/>
      <c r="T42" s="24"/>
      <c r="V42"/>
    </row>
    <row r="43" spans="1:22" ht="15.75">
      <c r="A43" s="25"/>
      <c r="B43" s="25"/>
      <c r="C43" s="20" t="s">
        <v>13</v>
      </c>
      <c r="D43" s="27"/>
      <c r="E43" s="28"/>
      <c r="F43" s="28"/>
      <c r="G43" s="29" t="s">
        <v>12</v>
      </c>
      <c r="H43" s="26"/>
      <c r="I43" s="26"/>
      <c r="J43" s="29" t="s">
        <v>12</v>
      </c>
      <c r="K43" s="25"/>
      <c r="L43" s="20" t="s">
        <v>14</v>
      </c>
      <c r="M43" s="26"/>
      <c r="N43" s="30"/>
      <c r="O43" s="30"/>
      <c r="P43" s="26"/>
      <c r="Q43" s="26"/>
      <c r="R43" s="26"/>
      <c r="S43" s="26"/>
      <c r="T43" s="26"/>
      <c r="V43"/>
    </row>
    <row r="44" spans="1:22" ht="15.75">
      <c r="A44" s="25"/>
      <c r="B44" s="25"/>
      <c r="C44" s="32" t="s">
        <v>15</v>
      </c>
      <c r="D44" s="27"/>
      <c r="E44" s="33"/>
      <c r="F44" s="33"/>
      <c r="G44" s="31" t="s">
        <v>12</v>
      </c>
      <c r="H44" s="26"/>
      <c r="I44" s="26"/>
      <c r="J44" s="31" t="s">
        <v>12</v>
      </c>
      <c r="K44" s="25"/>
      <c r="L44" s="32" t="s">
        <v>15</v>
      </c>
      <c r="M44" s="33"/>
      <c r="N44" s="30"/>
      <c r="O44" s="30"/>
      <c r="P44" s="26"/>
      <c r="Q44" s="26"/>
      <c r="R44" s="26"/>
      <c r="S44" s="26"/>
      <c r="T44" s="26"/>
      <c r="V44"/>
    </row>
    <row r="45" spans="1:22" ht="15.75">
      <c r="A45" s="25"/>
      <c r="B45" s="25"/>
      <c r="C45" s="32" t="s">
        <v>16</v>
      </c>
      <c r="D45" s="26"/>
      <c r="E45" s="25"/>
      <c r="F45" s="25"/>
      <c r="G45" s="26"/>
      <c r="H45" s="26"/>
      <c r="I45" s="26"/>
      <c r="J45" s="26"/>
      <c r="K45" s="25"/>
      <c r="L45" s="32" t="s">
        <v>16</v>
      </c>
      <c r="M45" s="33"/>
      <c r="N45" s="30"/>
      <c r="O45" s="30"/>
      <c r="P45" s="26"/>
      <c r="Q45" s="26"/>
      <c r="R45" s="26"/>
      <c r="S45" s="26"/>
      <c r="T45" s="26"/>
    </row>
    <row r="46" spans="1:22" ht="15.75">
      <c r="A46" s="25"/>
      <c r="B46" s="25"/>
      <c r="C46" s="25"/>
      <c r="D46" s="26"/>
      <c r="E46" s="25"/>
      <c r="F46" s="25"/>
      <c r="G46" s="26"/>
      <c r="H46" s="26"/>
      <c r="I46" s="26"/>
      <c r="J46" s="26"/>
      <c r="K46" s="25"/>
      <c r="L46" s="25"/>
      <c r="M46" s="26"/>
      <c r="N46" s="30"/>
      <c r="O46" s="30"/>
      <c r="P46" s="26"/>
      <c r="Q46" s="26"/>
      <c r="R46" s="26"/>
      <c r="S46" s="26"/>
      <c r="T46" s="30"/>
    </row>
    <row r="47" spans="1:22" ht="15.75">
      <c r="A47" s="25"/>
      <c r="B47" s="25"/>
      <c r="C47" s="29" t="s">
        <v>17</v>
      </c>
      <c r="D47" s="22"/>
      <c r="E47" s="26"/>
      <c r="F47" s="26"/>
      <c r="G47" s="22"/>
      <c r="H47" s="26"/>
      <c r="I47" s="20" t="s">
        <v>18</v>
      </c>
      <c r="J47" s="31"/>
      <c r="K47" s="25"/>
      <c r="L47" s="20" t="s">
        <v>18</v>
      </c>
      <c r="M47" s="26"/>
      <c r="N47" s="30"/>
      <c r="O47" s="30"/>
      <c r="P47" s="26"/>
      <c r="Q47" s="26"/>
      <c r="R47" s="26"/>
      <c r="S47" s="20" t="s">
        <v>18</v>
      </c>
      <c r="T47" s="26"/>
    </row>
    <row r="48" spans="1:22" ht="15.75">
      <c r="A48" s="25"/>
      <c r="B48" s="25"/>
      <c r="C48" s="32" t="s">
        <v>15</v>
      </c>
      <c r="D48" s="27"/>
      <c r="E48" s="28"/>
      <c r="F48" s="28"/>
      <c r="G48" s="29" t="s">
        <v>12</v>
      </c>
      <c r="H48" s="26"/>
      <c r="I48" s="32" t="s">
        <v>15</v>
      </c>
      <c r="J48" s="29" t="s">
        <v>12</v>
      </c>
      <c r="K48" s="25"/>
      <c r="L48" s="32" t="s">
        <v>15</v>
      </c>
      <c r="M48" s="33"/>
      <c r="N48" s="30"/>
      <c r="O48" s="30"/>
      <c r="P48" s="26"/>
      <c r="Q48" s="26"/>
      <c r="R48" s="26"/>
      <c r="S48" s="32" t="s">
        <v>15</v>
      </c>
      <c r="T48" s="26"/>
    </row>
    <row r="49" spans="1:20" ht="15.75">
      <c r="A49" s="25"/>
      <c r="B49" s="25"/>
      <c r="C49" s="32" t="s">
        <v>16</v>
      </c>
      <c r="D49" s="27"/>
      <c r="E49" s="33"/>
      <c r="F49" s="33"/>
      <c r="G49" s="31" t="s">
        <v>12</v>
      </c>
      <c r="H49" s="26"/>
      <c r="I49" s="32" t="s">
        <v>16</v>
      </c>
      <c r="J49" s="31" t="s">
        <v>12</v>
      </c>
      <c r="K49" s="25"/>
      <c r="L49" s="32" t="s">
        <v>16</v>
      </c>
      <c r="M49" s="33"/>
      <c r="N49" s="30"/>
      <c r="O49" s="30"/>
      <c r="P49" s="26"/>
      <c r="Q49" s="26"/>
      <c r="R49" s="26"/>
      <c r="S49" s="32" t="s">
        <v>16</v>
      </c>
      <c r="T49" s="26"/>
    </row>
  </sheetData>
  <sheetProtection password="CA8B" sheet="1" objects="1" scenarios="1"/>
  <mergeCells count="18">
    <mergeCell ref="A2:E2"/>
    <mergeCell ref="A5:A6"/>
    <mergeCell ref="B5:B6"/>
    <mergeCell ref="C5:C6"/>
    <mergeCell ref="D5:D6"/>
    <mergeCell ref="E5:E6"/>
    <mergeCell ref="U5:U6"/>
    <mergeCell ref="F5:F6"/>
    <mergeCell ref="G5:G6"/>
    <mergeCell ref="H5:H6"/>
    <mergeCell ref="I5:I6"/>
    <mergeCell ref="J5:J6"/>
    <mergeCell ref="K5:K6"/>
    <mergeCell ref="L5:L6"/>
    <mergeCell ref="N5:N6"/>
    <mergeCell ref="P5:P6"/>
    <mergeCell ref="R5:R6"/>
    <mergeCell ref="T5:T6"/>
  </mergeCells>
  <conditionalFormatting sqref="O42:R42">
    <cfRule type="cellIs" dxfId="241" priority="123" stopIfTrue="1" operator="lessThan">
      <formula>0</formula>
    </cfRule>
  </conditionalFormatting>
  <conditionalFormatting sqref="S42:T42 T46">
    <cfRule type="cellIs" dxfId="240" priority="122" stopIfTrue="1" operator="lessThan">
      <formula>0</formula>
    </cfRule>
  </conditionalFormatting>
  <conditionalFormatting sqref="M42:N42">
    <cfRule type="cellIs" dxfId="239" priority="121" stopIfTrue="1" operator="lessThan">
      <formula>0</formula>
    </cfRule>
  </conditionalFormatting>
  <conditionalFormatting sqref="S27 S40:S41 S30:S32 S35:S36">
    <cfRule type="cellIs" dxfId="238" priority="107" stopIfTrue="1" operator="lessThan">
      <formula>0</formula>
    </cfRule>
  </conditionalFormatting>
  <conditionalFormatting sqref="S14">
    <cfRule type="cellIs" dxfId="237" priority="93" stopIfTrue="1" operator="lessThan">
      <formula>0</formula>
    </cfRule>
  </conditionalFormatting>
  <conditionalFormatting sqref="M18">
    <cfRule type="cellIs" dxfId="236" priority="77" stopIfTrue="1" operator="lessThan">
      <formula>0</formula>
    </cfRule>
  </conditionalFormatting>
  <conditionalFormatting sqref="M24">
    <cfRule type="cellIs" dxfId="235" priority="71" stopIfTrue="1" operator="lessThan">
      <formula>0</formula>
    </cfRule>
  </conditionalFormatting>
  <conditionalFormatting sqref="O24">
    <cfRule type="cellIs" dxfId="234" priority="70" stopIfTrue="1" operator="lessThan">
      <formula>0</formula>
    </cfRule>
  </conditionalFormatting>
  <conditionalFormatting sqref="M23">
    <cfRule type="cellIs" dxfId="233" priority="65" stopIfTrue="1" operator="lessThan">
      <formula>0</formula>
    </cfRule>
  </conditionalFormatting>
  <conditionalFormatting sqref="E23">
    <cfRule type="cellIs" dxfId="232" priority="68" stopIfTrue="1" operator="between">
      <formula>1</formula>
      <formula>99999999</formula>
    </cfRule>
  </conditionalFormatting>
  <conditionalFormatting sqref="A23">
    <cfRule type="cellIs" dxfId="231" priority="66" stopIfTrue="1" operator="equal">
      <formula>"H"</formula>
    </cfRule>
    <cfRule type="cellIs" dxfId="230" priority="67" stopIfTrue="1" operator="equal">
      <formula>"F"</formula>
    </cfRule>
  </conditionalFormatting>
  <conditionalFormatting sqref="O23">
    <cfRule type="cellIs" dxfId="229" priority="64" stopIfTrue="1" operator="lessThan">
      <formula>0</formula>
    </cfRule>
  </conditionalFormatting>
  <conditionalFormatting sqref="S23">
    <cfRule type="cellIs" dxfId="228" priority="63" stopIfTrue="1" operator="lessThan">
      <formula>0</formula>
    </cfRule>
  </conditionalFormatting>
  <conditionalFormatting sqref="O28">
    <cfRule type="cellIs" dxfId="227" priority="58" stopIfTrue="1" operator="lessThan">
      <formula>0</formula>
    </cfRule>
  </conditionalFormatting>
  <conditionalFormatting sqref="S28">
    <cfRule type="cellIs" dxfId="226" priority="57" stopIfTrue="1" operator="lessThan">
      <formula>0</formula>
    </cfRule>
  </conditionalFormatting>
  <conditionalFormatting sqref="S34">
    <cfRule type="cellIs" dxfId="225" priority="51" stopIfTrue="1" operator="lessThan">
      <formula>0</formula>
    </cfRule>
  </conditionalFormatting>
  <conditionalFormatting sqref="M38">
    <cfRule type="cellIs" dxfId="224" priority="35" stopIfTrue="1" operator="lessThan">
      <formula>0</formula>
    </cfRule>
  </conditionalFormatting>
  <conditionalFormatting sqref="O38">
    <cfRule type="cellIs" dxfId="223" priority="34" stopIfTrue="1" operator="lessThan">
      <formula>0</formula>
    </cfRule>
  </conditionalFormatting>
  <conditionalFormatting sqref="S38">
    <cfRule type="cellIs" dxfId="222" priority="33" stopIfTrue="1" operator="lessThan">
      <formula>0</formula>
    </cfRule>
  </conditionalFormatting>
  <conditionalFormatting sqref="M9">
    <cfRule type="cellIs" dxfId="221" priority="23" stopIfTrue="1" operator="lessThan">
      <formula>0</formula>
    </cfRule>
  </conditionalFormatting>
  <conditionalFormatting sqref="M7 M10:M11">
    <cfRule type="cellIs" dxfId="220" priority="27" stopIfTrue="1" operator="lessThan">
      <formula>0</formula>
    </cfRule>
  </conditionalFormatting>
  <conditionalFormatting sqref="O9">
    <cfRule type="cellIs" dxfId="219" priority="22" stopIfTrue="1" operator="lessThan">
      <formula>0</formula>
    </cfRule>
  </conditionalFormatting>
  <conditionalFormatting sqref="M8">
    <cfRule type="cellIs" dxfId="218" priority="19" stopIfTrue="1" operator="lessThan">
      <formula>0</formula>
    </cfRule>
  </conditionalFormatting>
  <conditionalFormatting sqref="E8:F8 F10 F12 F14 F16 F18 F20 F22 F24 F26">
    <cfRule type="cellIs" dxfId="217" priority="20" stopIfTrue="1" operator="between">
      <formula>1</formula>
      <formula>99999999</formula>
    </cfRule>
  </conditionalFormatting>
  <conditionalFormatting sqref="O8">
    <cfRule type="cellIs" dxfId="216" priority="18" stopIfTrue="1" operator="lessThan">
      <formula>0</formula>
    </cfRule>
  </conditionalFormatting>
  <conditionalFormatting sqref="S8">
    <cfRule type="cellIs" dxfId="215" priority="17" stopIfTrue="1" operator="lessThan">
      <formula>0</formula>
    </cfRule>
  </conditionalFormatting>
  <conditionalFormatting sqref="M5:P5 S5:T5">
    <cfRule type="cellIs" dxfId="214" priority="16" stopIfTrue="1" operator="lessThan">
      <formula>0</formula>
    </cfRule>
  </conditionalFormatting>
  <conditionalFormatting sqref="M4">
    <cfRule type="cellIs" dxfId="213" priority="15" stopIfTrue="1" operator="lessThan">
      <formula>0</formula>
    </cfRule>
  </conditionalFormatting>
  <conditionalFormatting sqref="O4">
    <cfRule type="cellIs" dxfId="212" priority="14" stopIfTrue="1" operator="lessThan">
      <formula>0</formula>
    </cfRule>
  </conditionalFormatting>
  <conditionalFormatting sqref="S4">
    <cfRule type="cellIs" dxfId="211" priority="13" stopIfTrue="1" operator="lessThan">
      <formula>0</formula>
    </cfRule>
  </conditionalFormatting>
  <conditionalFormatting sqref="M6">
    <cfRule type="cellIs" dxfId="210" priority="12" stopIfTrue="1" operator="lessThan">
      <formula>0</formula>
    </cfRule>
  </conditionalFormatting>
  <conditionalFormatting sqref="O6">
    <cfRule type="cellIs" dxfId="209" priority="11" stopIfTrue="1" operator="lessThan">
      <formula>0</formula>
    </cfRule>
  </conditionalFormatting>
  <conditionalFormatting sqref="S6">
    <cfRule type="cellIs" dxfId="208" priority="10" stopIfTrue="1" operator="lessThan">
      <formula>0</formula>
    </cfRule>
  </conditionalFormatting>
  <conditionalFormatting sqref="M29">
    <cfRule type="cellIs" dxfId="207" priority="3" stopIfTrue="1" operator="lessThan">
      <formula>0</formula>
    </cfRule>
  </conditionalFormatting>
  <conditionalFormatting sqref="O29">
    <cfRule type="cellIs" dxfId="206" priority="2" stopIfTrue="1" operator="lessThan">
      <formula>0</formula>
    </cfRule>
  </conditionalFormatting>
  <conditionalFormatting sqref="S29">
    <cfRule type="cellIs" dxfId="205" priority="1" stopIfTrue="1" operator="lessThan">
      <formula>0</formula>
    </cfRule>
  </conditionalFormatting>
  <conditionalFormatting sqref="A43:B46 A21:A22 A40:A41 A25:A27 A30:A32 A35:A36">
    <cfRule type="cellIs" dxfId="204" priority="127" stopIfTrue="1" operator="equal">
      <formula>"H"</formula>
    </cfRule>
    <cfRule type="cellIs" dxfId="203" priority="128" stopIfTrue="1" operator="equal">
      <formula>"F"</formula>
    </cfRule>
  </conditionalFormatting>
  <conditionalFormatting sqref="N43:O49 M12 O12 S12">
    <cfRule type="cellIs" dxfId="202" priority="126" stopIfTrue="1" operator="lessThan">
      <formula>0</formula>
    </cfRule>
  </conditionalFormatting>
  <conditionalFormatting sqref="A42:B42">
    <cfRule type="cellIs" dxfId="201" priority="124" stopIfTrue="1" operator="equal">
      <formula>"H"</formula>
    </cfRule>
    <cfRule type="cellIs" dxfId="200" priority="125" stopIfTrue="1" operator="equal">
      <formula>"F"</formula>
    </cfRule>
  </conditionalFormatting>
  <conditionalFormatting sqref="M15:M17 M20:M22 M25:M26">
    <cfRule type="cellIs" dxfId="199" priority="117" stopIfTrue="1" operator="lessThan">
      <formula>0</formula>
    </cfRule>
  </conditionalFormatting>
  <conditionalFormatting sqref="E31:F32 E40:F41 E15:E17 E20:E22 E25:E27 E35:F36 E12">
    <cfRule type="cellIs" dxfId="198" priority="120" stopIfTrue="1" operator="between">
      <formula>1</formula>
      <formula>99999999</formula>
    </cfRule>
  </conditionalFormatting>
  <conditionalFormatting sqref="A7:B7 A10:A12 A15:A17 A20 B8:B41">
    <cfRule type="cellIs" dxfId="197" priority="118" stopIfTrue="1" operator="equal">
      <formula>"H"</formula>
    </cfRule>
    <cfRule type="cellIs" dxfId="196" priority="119" stopIfTrue="1" operator="equal">
      <formula>"F"</formula>
    </cfRule>
  </conditionalFormatting>
  <conditionalFormatting sqref="M27 M40:M41 M30:M32 M35:M36">
    <cfRule type="cellIs" dxfId="195" priority="116" stopIfTrue="1" operator="lessThan">
      <formula>0</formula>
    </cfRule>
  </conditionalFormatting>
  <conditionalFormatting sqref="A47:B49">
    <cfRule type="cellIs" dxfId="194" priority="114" stopIfTrue="1" operator="equal">
      <formula>"H"</formula>
    </cfRule>
    <cfRule type="cellIs" dxfId="193" priority="115" stopIfTrue="1" operator="equal">
      <formula>"F"</formula>
    </cfRule>
  </conditionalFormatting>
  <conditionalFormatting sqref="A5">
    <cfRule type="cellIs" dxfId="192" priority="112" stopIfTrue="1" operator="equal">
      <formula>"H"</formula>
    </cfRule>
    <cfRule type="cellIs" dxfId="191" priority="113" stopIfTrue="1" operator="equal">
      <formula>"F"</formula>
    </cfRule>
  </conditionalFormatting>
  <conditionalFormatting sqref="E30:F30">
    <cfRule type="cellIs" dxfId="190" priority="111" stopIfTrue="1" operator="between">
      <formula>1</formula>
      <formula>99999999</formula>
    </cfRule>
  </conditionalFormatting>
  <conditionalFormatting sqref="O15:O17 O20:O22 O25:O26">
    <cfRule type="cellIs" dxfId="189" priority="110" stopIfTrue="1" operator="lessThan">
      <formula>0</formula>
    </cfRule>
  </conditionalFormatting>
  <conditionalFormatting sqref="O27 O40:O41 O30:O32 O35:O36">
    <cfRule type="cellIs" dxfId="188" priority="109" stopIfTrue="1" operator="lessThan">
      <formula>0</formula>
    </cfRule>
  </conditionalFormatting>
  <conditionalFormatting sqref="S15:S17 S20:S22 S25:S26">
    <cfRule type="cellIs" dxfId="187" priority="108" stopIfTrue="1" operator="lessThan">
      <formula>0</formula>
    </cfRule>
  </conditionalFormatting>
  <conditionalFormatting sqref="A37">
    <cfRule type="cellIs" dxfId="186" priority="105" stopIfTrue="1" operator="equal">
      <formula>"H"</formula>
    </cfRule>
    <cfRule type="cellIs" dxfId="185" priority="106" stopIfTrue="1" operator="equal">
      <formula>"F"</formula>
    </cfRule>
  </conditionalFormatting>
  <conditionalFormatting sqref="E37:F37">
    <cfRule type="cellIs" dxfId="184" priority="104" stopIfTrue="1" operator="between">
      <formula>1</formula>
      <formula>99999999</formula>
    </cfRule>
  </conditionalFormatting>
  <conditionalFormatting sqref="M37">
    <cfRule type="cellIs" dxfId="183" priority="103" stopIfTrue="1" operator="lessThan">
      <formula>0</formula>
    </cfRule>
  </conditionalFormatting>
  <conditionalFormatting sqref="O37">
    <cfRule type="cellIs" dxfId="182" priority="102" stopIfTrue="1" operator="lessThan">
      <formula>0</formula>
    </cfRule>
  </conditionalFormatting>
  <conditionalFormatting sqref="S37">
    <cfRule type="cellIs" dxfId="181" priority="101" stopIfTrue="1" operator="lessThan">
      <formula>0</formula>
    </cfRule>
  </conditionalFormatting>
  <conditionalFormatting sqref="A8:A9">
    <cfRule type="cellIs" dxfId="180" priority="99" stopIfTrue="1" operator="equal">
      <formula>"H"</formula>
    </cfRule>
    <cfRule type="cellIs" dxfId="179" priority="100" stopIfTrue="1" operator="equal">
      <formula>"F"</formula>
    </cfRule>
  </conditionalFormatting>
  <conditionalFormatting sqref="M14">
    <cfRule type="cellIs" dxfId="178" priority="95" stopIfTrue="1" operator="lessThan">
      <formula>0</formula>
    </cfRule>
  </conditionalFormatting>
  <conditionalFormatting sqref="E14">
    <cfRule type="cellIs" dxfId="177" priority="98" stopIfTrue="1" operator="between">
      <formula>1</formula>
      <formula>99999999</formula>
    </cfRule>
  </conditionalFormatting>
  <conditionalFormatting sqref="A14">
    <cfRule type="cellIs" dxfId="176" priority="96" stopIfTrue="1" operator="equal">
      <formula>"H"</formula>
    </cfRule>
    <cfRule type="cellIs" dxfId="175" priority="97" stopIfTrue="1" operator="equal">
      <formula>"F"</formula>
    </cfRule>
  </conditionalFormatting>
  <conditionalFormatting sqref="O14">
    <cfRule type="cellIs" dxfId="174" priority="94" stopIfTrue="1" operator="lessThan">
      <formula>0</formula>
    </cfRule>
  </conditionalFormatting>
  <conditionalFormatting sqref="M13">
    <cfRule type="cellIs" dxfId="173" priority="89" stopIfTrue="1" operator="lessThan">
      <formula>0</formula>
    </cfRule>
  </conditionalFormatting>
  <conditionalFormatting sqref="E13">
    <cfRule type="cellIs" dxfId="172" priority="92" stopIfTrue="1" operator="between">
      <formula>1</formula>
      <formula>99999999</formula>
    </cfRule>
  </conditionalFormatting>
  <conditionalFormatting sqref="A13">
    <cfRule type="cellIs" dxfId="171" priority="90" stopIfTrue="1" operator="equal">
      <formula>"H"</formula>
    </cfRule>
    <cfRule type="cellIs" dxfId="170" priority="91" stopIfTrue="1" operator="equal">
      <formula>"F"</formula>
    </cfRule>
  </conditionalFormatting>
  <conditionalFormatting sqref="O13">
    <cfRule type="cellIs" dxfId="169" priority="88" stopIfTrue="1" operator="lessThan">
      <formula>0</formula>
    </cfRule>
  </conditionalFormatting>
  <conditionalFormatting sqref="S13">
    <cfRule type="cellIs" dxfId="168" priority="87" stopIfTrue="1" operator="lessThan">
      <formula>0</formula>
    </cfRule>
  </conditionalFormatting>
  <conditionalFormatting sqref="M19">
    <cfRule type="cellIs" dxfId="167" priority="83" stopIfTrue="1" operator="lessThan">
      <formula>0</formula>
    </cfRule>
  </conditionalFormatting>
  <conditionalFormatting sqref="E19">
    <cfRule type="cellIs" dxfId="166" priority="86" stopIfTrue="1" operator="between">
      <formula>1</formula>
      <formula>99999999</formula>
    </cfRule>
  </conditionalFormatting>
  <conditionalFormatting sqref="A19">
    <cfRule type="cellIs" dxfId="165" priority="84" stopIfTrue="1" operator="equal">
      <formula>"H"</formula>
    </cfRule>
    <cfRule type="cellIs" dxfId="164" priority="85" stopIfTrue="1" operator="equal">
      <formula>"F"</formula>
    </cfRule>
  </conditionalFormatting>
  <conditionalFormatting sqref="O19">
    <cfRule type="cellIs" dxfId="163" priority="82" stopIfTrue="1" operator="lessThan">
      <formula>0</formula>
    </cfRule>
  </conditionalFormatting>
  <conditionalFormatting sqref="S19">
    <cfRule type="cellIs" dxfId="162" priority="81" stopIfTrue="1" operator="lessThan">
      <formula>0</formula>
    </cfRule>
  </conditionalFormatting>
  <conditionalFormatting sqref="E18">
    <cfRule type="cellIs" dxfId="161" priority="80" stopIfTrue="1" operator="between">
      <formula>1</formula>
      <formula>99999999</formula>
    </cfRule>
  </conditionalFormatting>
  <conditionalFormatting sqref="A18">
    <cfRule type="cellIs" dxfId="160" priority="78" stopIfTrue="1" operator="equal">
      <formula>"H"</formula>
    </cfRule>
    <cfRule type="cellIs" dxfId="159" priority="79" stopIfTrue="1" operator="equal">
      <formula>"F"</formula>
    </cfRule>
  </conditionalFormatting>
  <conditionalFormatting sqref="O18">
    <cfRule type="cellIs" dxfId="158" priority="76" stopIfTrue="1" operator="lessThan">
      <formula>0</formula>
    </cfRule>
  </conditionalFormatting>
  <conditionalFormatting sqref="S18">
    <cfRule type="cellIs" dxfId="157" priority="75" stopIfTrue="1" operator="lessThan">
      <formula>0</formula>
    </cfRule>
  </conditionalFormatting>
  <conditionalFormatting sqref="E24">
    <cfRule type="cellIs" dxfId="156" priority="74" stopIfTrue="1" operator="between">
      <formula>1</formula>
      <formula>99999999</formula>
    </cfRule>
  </conditionalFormatting>
  <conditionalFormatting sqref="A24">
    <cfRule type="cellIs" dxfId="155" priority="72" stopIfTrue="1" operator="equal">
      <formula>"H"</formula>
    </cfRule>
    <cfRule type="cellIs" dxfId="154" priority="73" stopIfTrue="1" operator="equal">
      <formula>"F"</formula>
    </cfRule>
  </conditionalFormatting>
  <conditionalFormatting sqref="S24">
    <cfRule type="cellIs" dxfId="153" priority="69" stopIfTrue="1" operator="lessThan">
      <formula>0</formula>
    </cfRule>
  </conditionalFormatting>
  <conditionalFormatting sqref="M28">
    <cfRule type="cellIs" dxfId="152" priority="59" stopIfTrue="1" operator="lessThan">
      <formula>0</formula>
    </cfRule>
  </conditionalFormatting>
  <conditionalFormatting sqref="E28:F28">
    <cfRule type="cellIs" dxfId="151" priority="62" stopIfTrue="1" operator="between">
      <formula>1</formula>
      <formula>99999999</formula>
    </cfRule>
  </conditionalFormatting>
  <conditionalFormatting sqref="A28">
    <cfRule type="cellIs" dxfId="150" priority="60" stopIfTrue="1" operator="equal">
      <formula>"H"</formula>
    </cfRule>
    <cfRule type="cellIs" dxfId="149" priority="61" stopIfTrue="1" operator="equal">
      <formula>"F"</formula>
    </cfRule>
  </conditionalFormatting>
  <conditionalFormatting sqref="M34">
    <cfRule type="cellIs" dxfId="148" priority="53" stopIfTrue="1" operator="lessThan">
      <formula>0</formula>
    </cfRule>
  </conditionalFormatting>
  <conditionalFormatting sqref="E34:F34">
    <cfRule type="cellIs" dxfId="147" priority="56" stopIfTrue="1" operator="between">
      <formula>1</formula>
      <formula>99999999</formula>
    </cfRule>
  </conditionalFormatting>
  <conditionalFormatting sqref="A34">
    <cfRule type="cellIs" dxfId="146" priority="54" stopIfTrue="1" operator="equal">
      <formula>"H"</formula>
    </cfRule>
    <cfRule type="cellIs" dxfId="145" priority="55" stopIfTrue="1" operator="equal">
      <formula>"F"</formula>
    </cfRule>
  </conditionalFormatting>
  <conditionalFormatting sqref="O34">
    <cfRule type="cellIs" dxfId="144" priority="52" stopIfTrue="1" operator="lessThan">
      <formula>0</formula>
    </cfRule>
  </conditionalFormatting>
  <conditionalFormatting sqref="M33">
    <cfRule type="cellIs" dxfId="143" priority="47" stopIfTrue="1" operator="lessThan">
      <formula>0</formula>
    </cfRule>
  </conditionalFormatting>
  <conditionalFormatting sqref="E33:F33">
    <cfRule type="cellIs" dxfId="142" priority="50" stopIfTrue="1" operator="between">
      <formula>1</formula>
      <formula>99999999</formula>
    </cfRule>
  </conditionalFormatting>
  <conditionalFormatting sqref="A33">
    <cfRule type="cellIs" dxfId="141" priority="48" stopIfTrue="1" operator="equal">
      <formula>"H"</formula>
    </cfRule>
    <cfRule type="cellIs" dxfId="140" priority="49" stopIfTrue="1" operator="equal">
      <formula>"F"</formula>
    </cfRule>
  </conditionalFormatting>
  <conditionalFormatting sqref="O33">
    <cfRule type="cellIs" dxfId="139" priority="46" stopIfTrue="1" operator="lessThan">
      <formula>0</formula>
    </cfRule>
  </conditionalFormatting>
  <conditionalFormatting sqref="S33">
    <cfRule type="cellIs" dxfId="138" priority="45" stopIfTrue="1" operator="lessThan">
      <formula>0</formula>
    </cfRule>
  </conditionalFormatting>
  <conditionalFormatting sqref="M39">
    <cfRule type="cellIs" dxfId="137" priority="41" stopIfTrue="1" operator="lessThan">
      <formula>0</formula>
    </cfRule>
  </conditionalFormatting>
  <conditionalFormatting sqref="E39:F39">
    <cfRule type="cellIs" dxfId="136" priority="44" stopIfTrue="1" operator="between">
      <formula>1</formula>
      <formula>99999999</formula>
    </cfRule>
  </conditionalFormatting>
  <conditionalFormatting sqref="A39">
    <cfRule type="cellIs" dxfId="135" priority="42" stopIfTrue="1" operator="equal">
      <formula>"H"</formula>
    </cfRule>
    <cfRule type="cellIs" dxfId="134" priority="43" stopIfTrue="1" operator="equal">
      <formula>"F"</formula>
    </cfRule>
  </conditionalFormatting>
  <conditionalFormatting sqref="O39">
    <cfRule type="cellIs" dxfId="133" priority="40" stopIfTrue="1" operator="lessThan">
      <formula>0</formula>
    </cfRule>
  </conditionalFormatting>
  <conditionalFormatting sqref="S39">
    <cfRule type="cellIs" dxfId="132" priority="39" stopIfTrue="1" operator="lessThan">
      <formula>0</formula>
    </cfRule>
  </conditionalFormatting>
  <conditionalFormatting sqref="E38:F38">
    <cfRule type="cellIs" dxfId="131" priority="38" stopIfTrue="1" operator="between">
      <formula>1</formula>
      <formula>99999999</formula>
    </cfRule>
  </conditionalFormatting>
  <conditionalFormatting sqref="A38">
    <cfRule type="cellIs" dxfId="130" priority="36" stopIfTrue="1" operator="equal">
      <formula>"H"</formula>
    </cfRule>
    <cfRule type="cellIs" dxfId="129" priority="37" stopIfTrue="1" operator="equal">
      <formula>"F"</formula>
    </cfRule>
  </conditionalFormatting>
  <conditionalFormatting sqref="G2:T2">
    <cfRule type="cellIs" dxfId="128" priority="32" stopIfTrue="1" operator="lessThan">
      <formula>0</formula>
    </cfRule>
  </conditionalFormatting>
  <conditionalFormatting sqref="O1">
    <cfRule type="cellIs" dxfId="127" priority="31" stopIfTrue="1" operator="lessThan">
      <formula>0</formula>
    </cfRule>
  </conditionalFormatting>
  <conditionalFormatting sqref="E1:F1">
    <cfRule type="cellIs" dxfId="126" priority="30" operator="between">
      <formula>2004</formula>
      <formula>2005</formula>
    </cfRule>
  </conditionalFormatting>
  <conditionalFormatting sqref="L7:L41">
    <cfRule type="cellIs" dxfId="125" priority="29" stopIfTrue="1" operator="notEqual">
      <formula>"F"</formula>
    </cfRule>
  </conditionalFormatting>
  <conditionalFormatting sqref="E7:F7 E10:E11 F9 F11 F13 F15 F17 F19 F21 F23 F25 F27">
    <cfRule type="cellIs" dxfId="124" priority="28" stopIfTrue="1" operator="between">
      <formula>1</formula>
      <formula>99999999</formula>
    </cfRule>
  </conditionalFormatting>
  <conditionalFormatting sqref="O7 O10:O11">
    <cfRule type="cellIs" dxfId="123" priority="26" stopIfTrue="1" operator="lessThan">
      <formula>0</formula>
    </cfRule>
  </conditionalFormatting>
  <conditionalFormatting sqref="S7 S10:S11">
    <cfRule type="cellIs" dxfId="122" priority="25" stopIfTrue="1" operator="lessThan">
      <formula>0</formula>
    </cfRule>
  </conditionalFormatting>
  <conditionalFormatting sqref="E9">
    <cfRule type="cellIs" dxfId="121" priority="24" stopIfTrue="1" operator="between">
      <formula>1</formula>
      <formula>99999999</formula>
    </cfRule>
  </conditionalFormatting>
  <conditionalFormatting sqref="S9">
    <cfRule type="cellIs" dxfId="120" priority="21" stopIfTrue="1" operator="lessThan">
      <formula>0</formula>
    </cfRule>
  </conditionalFormatting>
  <conditionalFormatting sqref="Q5:R5">
    <cfRule type="cellIs" dxfId="119" priority="9" stopIfTrue="1" operator="lessThan">
      <formula>0</formula>
    </cfRule>
  </conditionalFormatting>
  <conditionalFormatting sqref="Q4">
    <cfRule type="cellIs" dxfId="118" priority="8" stopIfTrue="1" operator="lessThan">
      <formula>0</formula>
    </cfRule>
  </conditionalFormatting>
  <conditionalFormatting sqref="Q6">
    <cfRule type="cellIs" dxfId="117" priority="7" stopIfTrue="1" operator="lessThan">
      <formula>0</formula>
    </cfRule>
  </conditionalFormatting>
  <conditionalFormatting sqref="A29">
    <cfRule type="cellIs" dxfId="116" priority="5" stopIfTrue="1" operator="equal">
      <formula>"H"</formula>
    </cfRule>
    <cfRule type="cellIs" dxfId="115" priority="6" stopIfTrue="1" operator="equal">
      <formula>"F"</formula>
    </cfRule>
  </conditionalFormatting>
  <conditionalFormatting sqref="E29:F29">
    <cfRule type="cellIs" dxfId="114" priority="4" stopIfTrue="1" operator="between">
      <formula>1</formula>
      <formula>99999999</formula>
    </cfRule>
  </conditionalFormatting>
  <dataValidations count="1">
    <dataValidation type="list" allowBlank="1" showInputMessage="1" showErrorMessage="1" sqref="A7:A41">
      <formula1>"H,F"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4</vt:i4>
      </vt:variant>
    </vt:vector>
  </HeadingPairs>
  <TitlesOfParts>
    <vt:vector size="15" baseType="lpstr">
      <vt:lpstr>HOM 70</vt:lpstr>
      <vt:lpstr>HOM 80</vt:lpstr>
      <vt:lpstr>HOM +80</vt:lpstr>
      <vt:lpstr>FEM 57</vt:lpstr>
      <vt:lpstr>FEM +57 </vt:lpstr>
      <vt:lpstr>EQUIPES</vt:lpstr>
      <vt:lpstr>Master HOM70</vt:lpstr>
      <vt:lpstr>Master HOM80</vt:lpstr>
      <vt:lpstr>Master HOM+80</vt:lpstr>
      <vt:lpstr>Master FEM-57</vt:lpstr>
      <vt:lpstr>Master FEM+57</vt:lpstr>
      <vt:lpstr>'FEM +57 '!Zone_d_impression</vt:lpstr>
      <vt:lpstr>'FEM 57'!Zone_d_impression</vt:lpstr>
      <vt:lpstr>'HOM 70'!Zone_d_impression</vt:lpstr>
      <vt:lpstr>'HOM 80'!Zone_d_impression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ATHLETIC</dc:creator>
  <cp:lastModifiedBy>ToulOnline</cp:lastModifiedBy>
  <cp:lastPrinted>2018-07-02T11:18:31Z</cp:lastPrinted>
  <dcterms:created xsi:type="dcterms:W3CDTF">2015-06-24T15:23:27Z</dcterms:created>
  <dcterms:modified xsi:type="dcterms:W3CDTF">2020-01-16T16:45:51Z</dcterms:modified>
</cp:coreProperties>
</file>